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charts/chart6.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rubenmp\OneDrive - SUPERINTENDENCIA DE SOCIEDADES\Documentos\Publicaciones\WEB\2024\Indicadores\"/>
    </mc:Choice>
  </mc:AlternateContent>
  <xr:revisionPtr revIDLastSave="0" documentId="8_{E31C0F65-6546-4359-AB7C-045554A73BA4}" xr6:coauthVersionLast="47" xr6:coauthVersionMax="47" xr10:uidLastSave="{00000000-0000-0000-0000-000000000000}"/>
  <bookViews>
    <workbookView xWindow="28680" yWindow="-120" windowWidth="29040" windowHeight="15840" firstSheet="10" activeTab="14" xr2:uid="{614D15BF-FAB2-40BD-97A9-3D9E11632841}"/>
  </bookViews>
  <sheets>
    <sheet name="Toma Posesion " sheetId="5" state="hidden" r:id="rId1"/>
    <sheet name="Registro Toma Poses " sheetId="7" state="hidden" r:id="rId2"/>
    <sheet name="Oport Termin Proc" sheetId="6" state="hidden" r:id="rId3"/>
    <sheet name="Regis Opor Term Pro" sheetId="8" state="hidden" r:id="rId4"/>
    <sheet name="TiempoCubrimientoVac" sheetId="24" r:id="rId5"/>
    <sheet name="RegistroTiempoCubrimientoVac" sheetId="25" r:id="rId6"/>
    <sheet name="Poblamiento" sheetId="20" r:id="rId7"/>
    <sheet name="RegistroPoblam" sheetId="21" r:id="rId8"/>
    <sheet name="NivelConocimiento" sheetId="9" r:id="rId9"/>
    <sheet name="RegistroNivel" sheetId="10" r:id="rId10"/>
    <sheet name="PlanBienestar" sheetId="14" r:id="rId11"/>
    <sheet name="RegistroBienestar" sheetId="15" r:id="rId12"/>
    <sheet name="EfectividadInducción" sheetId="17" r:id="rId13"/>
    <sheet name="RegistroInducción" sheetId="18" r:id="rId14"/>
    <sheet name="EficaciaSST" sheetId="22" r:id="rId15"/>
    <sheet name="RegistroSST" sheetId="23" r:id="rId16"/>
    <sheet name="Hoja1" sheetId="26" r:id="rId17"/>
  </sheets>
  <externalReferences>
    <externalReference r:id="rId18"/>
  </externalReference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5" l="1"/>
  <c r="D14" i="15"/>
  <c r="F49" i="14"/>
  <c r="J10" i="15"/>
  <c r="J14" i="15"/>
  <c r="O49" i="14"/>
  <c r="K10" i="15"/>
  <c r="H10" i="15"/>
  <c r="H14" i="15"/>
  <c r="L49" i="14"/>
  <c r="AB10" i="25"/>
  <c r="AA10" i="21"/>
  <c r="AA11" i="25"/>
  <c r="Z10" i="25"/>
  <c r="W10" i="18"/>
  <c r="U10" i="18"/>
  <c r="Y10" i="18"/>
  <c r="Z10" i="18"/>
  <c r="L49" i="17"/>
  <c r="B10" i="21"/>
  <c r="F14" i="15"/>
  <c r="I49" i="14"/>
  <c r="E10" i="18"/>
  <c r="F10" i="18"/>
  <c r="C10" i="18"/>
  <c r="D10" i="18"/>
  <c r="G10" i="18"/>
  <c r="H10" i="18"/>
  <c r="K10" i="18"/>
  <c r="L10" i="18"/>
  <c r="M10" i="18"/>
  <c r="Q10" i="18"/>
  <c r="R10" i="18"/>
  <c r="I49" i="17"/>
  <c r="N10" i="18"/>
  <c r="O10" i="18"/>
  <c r="P10" i="18"/>
  <c r="AL1" i="23"/>
  <c r="AL2" i="23"/>
  <c r="AQ2" i="23"/>
  <c r="AL3" i="23"/>
  <c r="AQ3" i="23"/>
  <c r="AL4" i="23"/>
  <c r="AQ4" i="23"/>
  <c r="AQ5" i="23"/>
  <c r="C6" i="23"/>
  <c r="C8" i="23"/>
  <c r="B10" i="23"/>
  <c r="D10" i="23"/>
  <c r="F10" i="23"/>
  <c r="H10" i="23"/>
  <c r="I10" i="23"/>
  <c r="L10" i="23"/>
  <c r="N10" i="23"/>
  <c r="P10" i="23"/>
  <c r="Q10" i="23"/>
  <c r="T10" i="23"/>
  <c r="V10" i="23"/>
  <c r="X10" i="23"/>
  <c r="Y10" i="23"/>
  <c r="AB10" i="23"/>
  <c r="AD10" i="23"/>
  <c r="AF10" i="23"/>
  <c r="AG10" i="23"/>
  <c r="AI10" i="23"/>
  <c r="B11" i="23"/>
  <c r="I11" i="23"/>
  <c r="J10" i="23"/>
  <c r="F49" i="22"/>
  <c r="Q11" i="23"/>
  <c r="Y11" i="23"/>
  <c r="Z10" i="23"/>
  <c r="L49" i="22"/>
  <c r="AG11" i="23"/>
  <c r="AH10" i="23"/>
  <c r="O49" i="22"/>
  <c r="AL1" i="18"/>
  <c r="AL2" i="18"/>
  <c r="AQ2" i="18"/>
  <c r="AL3" i="18"/>
  <c r="AQ3" i="18"/>
  <c r="AL4" i="18"/>
  <c r="AQ4" i="18"/>
  <c r="AQ5" i="18"/>
  <c r="I6" i="18"/>
  <c r="C8" i="18"/>
  <c r="B10" i="18"/>
  <c r="T10" i="18"/>
  <c r="X10" i="18"/>
  <c r="AB10" i="18"/>
  <c r="AD10" i="18"/>
  <c r="AF10" i="18"/>
  <c r="AG10" i="18"/>
  <c r="AI10" i="18"/>
  <c r="B11" i="18"/>
  <c r="I11" i="18"/>
  <c r="Q11" i="18"/>
  <c r="Y11" i="18"/>
  <c r="AG11" i="18"/>
  <c r="AI11" i="18"/>
  <c r="N1" i="15"/>
  <c r="N2" i="15"/>
  <c r="N3" i="15"/>
  <c r="S3" i="15"/>
  <c r="N4" i="15"/>
  <c r="S4" i="15"/>
  <c r="S5" i="15"/>
  <c r="C6" i="15"/>
  <c r="C8" i="15"/>
  <c r="B10" i="15"/>
  <c r="F10" i="15"/>
  <c r="B11" i="15"/>
  <c r="K11" i="15"/>
  <c r="L10" i="15"/>
  <c r="L14" i="15"/>
  <c r="P49" i="14"/>
  <c r="B12" i="15"/>
  <c r="D12" i="15"/>
  <c r="F12" i="15"/>
  <c r="H12" i="15"/>
  <c r="J12" i="15"/>
  <c r="K12" i="15"/>
  <c r="B13" i="15"/>
  <c r="K13" i="15"/>
  <c r="S2" i="14"/>
  <c r="S2" i="15"/>
  <c r="N1" i="10"/>
  <c r="N2" i="10"/>
  <c r="N3" i="10"/>
  <c r="S3" i="10"/>
  <c r="N4" i="10"/>
  <c r="S4" i="10"/>
  <c r="S5" i="10"/>
  <c r="C6" i="10"/>
  <c r="C8" i="10"/>
  <c r="B10" i="10"/>
  <c r="D10" i="10"/>
  <c r="F49" i="9"/>
  <c r="F10" i="10"/>
  <c r="I49" i="9"/>
  <c r="H10" i="10"/>
  <c r="L49" i="9"/>
  <c r="J10" i="10"/>
  <c r="O49" i="9"/>
  <c r="K10" i="10"/>
  <c r="B11" i="10"/>
  <c r="K11" i="10"/>
  <c r="K12" i="10"/>
  <c r="S2" i="9"/>
  <c r="S2" i="10"/>
  <c r="F50" i="9"/>
  <c r="I50" i="9"/>
  <c r="L50" i="9"/>
  <c r="O50" i="9"/>
  <c r="P50" i="9"/>
  <c r="C6" i="21"/>
  <c r="D10" i="21"/>
  <c r="D49" i="20"/>
  <c r="F10" i="21"/>
  <c r="E49" i="20"/>
  <c r="H10" i="21"/>
  <c r="F49" i="20"/>
  <c r="J10" i="21"/>
  <c r="G49" i="20"/>
  <c r="L10" i="21"/>
  <c r="H49" i="20"/>
  <c r="N10" i="21"/>
  <c r="I49" i="20"/>
  <c r="P10" i="21"/>
  <c r="J49" i="20"/>
  <c r="R10" i="21"/>
  <c r="K49" i="20"/>
  <c r="T10" i="21"/>
  <c r="L49" i="20"/>
  <c r="V10" i="21"/>
  <c r="M49" i="20"/>
  <c r="X10" i="21"/>
  <c r="N49" i="20"/>
  <c r="Z10" i="21"/>
  <c r="O49" i="20"/>
  <c r="B11" i="21"/>
  <c r="AA11" i="21"/>
  <c r="AB10" i="21"/>
  <c r="P49" i="20"/>
  <c r="C70" i="21"/>
  <c r="C72" i="21"/>
  <c r="C74" i="21"/>
  <c r="C76" i="21"/>
  <c r="S2" i="20"/>
  <c r="F50" i="20"/>
  <c r="I50" i="20"/>
  <c r="L50" i="20"/>
  <c r="O50" i="20"/>
  <c r="P50" i="20"/>
  <c r="C6" i="25"/>
  <c r="B10" i="25"/>
  <c r="D10" i="25"/>
  <c r="D49" i="24"/>
  <c r="E10" i="25"/>
  <c r="F10" i="25"/>
  <c r="E49" i="24"/>
  <c r="V10" i="25"/>
  <c r="M49" i="24"/>
  <c r="W10" i="25"/>
  <c r="Y10" i="25"/>
  <c r="X10" i="25"/>
  <c r="N49" i="24"/>
  <c r="B11" i="25"/>
  <c r="F50" i="24"/>
  <c r="I50" i="24"/>
  <c r="L50" i="24"/>
  <c r="O50" i="24"/>
  <c r="P50" i="24"/>
  <c r="D10" i="8"/>
  <c r="D12" i="8"/>
  <c r="O49" i="6"/>
  <c r="C12" i="7"/>
  <c r="O49" i="5"/>
  <c r="G10" i="25"/>
  <c r="I10" i="25"/>
  <c r="J10" i="25"/>
  <c r="G49" i="24"/>
  <c r="K10" i="25"/>
  <c r="L10" i="25"/>
  <c r="H49" i="24"/>
  <c r="H10" i="25"/>
  <c r="F49" i="24"/>
  <c r="R10" i="23"/>
  <c r="V10" i="18"/>
  <c r="O49" i="24"/>
  <c r="AA10" i="25"/>
  <c r="M10" i="25"/>
  <c r="I10" i="18"/>
  <c r="J10" i="18"/>
  <c r="F49" i="17"/>
  <c r="O10" i="25"/>
  <c r="N10" i="25"/>
  <c r="I49" i="24"/>
  <c r="Q10" i="25"/>
  <c r="P10" i="25"/>
  <c r="J49" i="24"/>
  <c r="S10" i="25"/>
  <c r="T10" i="25"/>
  <c r="L49" i="24"/>
  <c r="R10" i="25"/>
  <c r="K49" i="24"/>
  <c r="P49" i="24"/>
  <c r="L10" i="10"/>
  <c r="P49" i="9"/>
  <c r="AH10" i="18"/>
  <c r="O49" i="17"/>
  <c r="AI13" i="18"/>
  <c r="AJ10" i="18"/>
  <c r="P49" i="17"/>
  <c r="L12" i="15"/>
  <c r="AI11" i="23"/>
  <c r="AJ10" i="23"/>
  <c r="P4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A7A3A983-CFD9-4682-A3AA-2C92473A47E3}">
      <text>
        <r>
          <rPr>
            <sz val="8"/>
            <color indexed="81"/>
            <rFont val="Tahoma"/>
            <family val="2"/>
          </rPr>
          <t xml:space="preserve">SELECCIONAR EL AÑO DE LA VIGENCIA DEL INDICADOR
</t>
        </r>
      </text>
    </comment>
    <comment ref="H10" authorId="0" shapeId="0" xr:uid="{D1E48A6F-2A78-471F-A108-1E1A0069173B}">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83A86DA9-458F-42C9-A6D1-3A192F31AF90}">
      <text>
        <r>
          <rPr>
            <b/>
            <sz val="8"/>
            <color indexed="81"/>
            <rFont val="Tahoma"/>
            <family val="2"/>
          </rPr>
          <t>CUALIDAD O CARACTERISTICA PROPIA DEL INDICADOR</t>
        </r>
        <r>
          <rPr>
            <sz val="8"/>
            <color indexed="81"/>
            <rFont val="Tahoma"/>
            <family val="2"/>
          </rPr>
          <t xml:space="preserve">
</t>
        </r>
      </text>
    </comment>
    <comment ref="C12" authorId="0" shapeId="0" xr:uid="{067871B1-8A9A-4730-8F6E-6E096C9933DC}">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D5301974-D4A3-4507-9870-A9D50A74A158}">
      <text>
        <r>
          <rPr>
            <b/>
            <sz val="8"/>
            <color indexed="81"/>
            <rFont val="Tahoma"/>
            <family val="2"/>
          </rPr>
          <t>NOMBRE CORTO DEL INDICADOR</t>
        </r>
        <r>
          <rPr>
            <sz val="8"/>
            <color indexed="81"/>
            <rFont val="Tahoma"/>
            <family val="2"/>
          </rPr>
          <t xml:space="preserve">
</t>
        </r>
      </text>
    </comment>
    <comment ref="C16" authorId="0" shapeId="0" xr:uid="{B32F30CE-DB63-4E12-A3B8-069D3818A7DC}">
      <text>
        <r>
          <rPr>
            <b/>
            <sz val="8"/>
            <color indexed="81"/>
            <rFont val="Tahoma"/>
            <family val="2"/>
          </rPr>
          <t xml:space="preserve">DEFINIE LA META O FINALIDAD QUE SE VA A MEDIR </t>
        </r>
        <r>
          <rPr>
            <sz val="8"/>
            <color indexed="81"/>
            <rFont val="Tahoma"/>
            <family val="2"/>
          </rPr>
          <t xml:space="preserve">
</t>
        </r>
      </text>
    </comment>
    <comment ref="C18" authorId="0" shapeId="0" xr:uid="{DC4FBDDB-7EF9-4684-9850-D090FD7C85A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D0FAE5F6-43F3-4EA6-ACC1-EC12BD12E403}">
      <text>
        <r>
          <rPr>
            <b/>
            <sz val="8"/>
            <color indexed="81"/>
            <rFont val="Tahoma"/>
            <family val="2"/>
          </rPr>
          <t>FORMULA PARA MEDIR EL INDICADOR</t>
        </r>
        <r>
          <rPr>
            <sz val="8"/>
            <color indexed="81"/>
            <rFont val="Tahoma"/>
            <family val="2"/>
          </rPr>
          <t xml:space="preserve">
</t>
        </r>
      </text>
    </comment>
    <comment ref="C24" authorId="0" shapeId="0" xr:uid="{0EFB7C92-E009-49BB-B01C-62ED411E958B}">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3A94255A-68B4-4ABE-A6D1-7A4AD27AA265}">
      <text>
        <r>
          <rPr>
            <b/>
            <sz val="8"/>
            <color indexed="81"/>
            <rFont val="Tahoma"/>
            <family val="2"/>
          </rPr>
          <t>COLOCAR EL VALOR NUMERICO DE LA META</t>
        </r>
        <r>
          <rPr>
            <sz val="8"/>
            <color indexed="81"/>
            <rFont val="Tahoma"/>
            <family val="2"/>
          </rPr>
          <t xml:space="preserve">
</t>
        </r>
      </text>
    </comment>
    <comment ref="C30" authorId="0" shapeId="0" xr:uid="{2A1D927C-5F33-4DB3-A2CC-19A0C3CAB776}">
      <text>
        <r>
          <rPr>
            <b/>
            <sz val="8"/>
            <color indexed="81"/>
            <rFont val="Tahoma"/>
            <family val="2"/>
          </rPr>
          <t>DEFINIR LA UNIDAD DE MEDICION EJEMPLO PUEDE SER EN PORCENTAJE</t>
        </r>
        <r>
          <rPr>
            <sz val="8"/>
            <color indexed="81"/>
            <rFont val="Tahoma"/>
            <family val="2"/>
          </rPr>
          <t xml:space="preserve">
</t>
        </r>
      </text>
    </comment>
    <comment ref="C32" authorId="0" shapeId="0" xr:uid="{1311FD79-E81D-4484-93A5-3E9BB39F07AA}">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D2CACFF7-B70A-4C5B-BE2C-8538EA8D3F77}">
      <text>
        <r>
          <rPr>
            <sz val="8"/>
            <color indexed="81"/>
            <rFont val="Tahoma"/>
            <family val="2"/>
          </rPr>
          <t xml:space="preserve">SELECCIONAR LA FRECUENCIA EN LA CUAL DESEA REALZIAR SEGUIMIENTO
</t>
        </r>
      </text>
    </comment>
    <comment ref="C36" authorId="0" shapeId="0" xr:uid="{EACA7485-AD95-4823-9EBC-83E5B8CA4619}">
      <text>
        <r>
          <rPr>
            <sz val="8"/>
            <color indexed="81"/>
            <rFont val="Tahoma"/>
            <family val="2"/>
          </rPr>
          <t xml:space="preserve">SELECCIONAR EL PERIODO PARA REALIZAR EL ANALISIS DE LOS RESULTADOS DE LOS INDICADORES
</t>
        </r>
      </text>
    </comment>
    <comment ref="H40" authorId="0" shapeId="0" xr:uid="{8AF1D5A7-372F-4247-A7B0-6138F84039E1}">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5EECF45F-5A0B-41E0-95EE-F1339491B4B5}">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62A5232B-C5D7-4A0C-9828-0A3B1118795E}">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495DCD06-E2B8-4F60-9A36-3088759A2568}">
      <text>
        <r>
          <rPr>
            <sz val="8"/>
            <color indexed="81"/>
            <rFont val="Tahoma"/>
            <family val="2"/>
          </rPr>
          <t xml:space="preserve">SELECCIONAR EL AÑO DE LA VIGENCIA DEL INDICADOR
</t>
        </r>
      </text>
    </comment>
    <comment ref="H10" authorId="0" shapeId="0" xr:uid="{AC5D19E7-BAB0-496A-8B34-D0B97905AB9F}">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8965C3D2-B6EF-4A95-98F8-887B77E369AD}">
      <text>
        <r>
          <rPr>
            <b/>
            <sz val="8"/>
            <color indexed="81"/>
            <rFont val="Tahoma"/>
            <family val="2"/>
          </rPr>
          <t>CUALIDAD O CARACTERISTICA PROPIA DEL INDICADOR</t>
        </r>
        <r>
          <rPr>
            <sz val="8"/>
            <color indexed="81"/>
            <rFont val="Tahoma"/>
            <family val="2"/>
          </rPr>
          <t xml:space="preserve">
</t>
        </r>
      </text>
    </comment>
    <comment ref="C12" authorId="0" shapeId="0" xr:uid="{8ACBD87C-A8F6-4288-B873-B0709BC7CDDF}">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C7B2276A-98A3-4DEF-87CA-3F31D130DC2B}">
      <text>
        <r>
          <rPr>
            <b/>
            <sz val="8"/>
            <color indexed="81"/>
            <rFont val="Tahoma"/>
            <family val="2"/>
          </rPr>
          <t>NOMBRE CORTO DEL INDICADOR</t>
        </r>
        <r>
          <rPr>
            <sz val="8"/>
            <color indexed="81"/>
            <rFont val="Tahoma"/>
            <family val="2"/>
          </rPr>
          <t xml:space="preserve">
</t>
        </r>
      </text>
    </comment>
    <comment ref="C16" authorId="0" shapeId="0" xr:uid="{D637D831-0C9F-4D7B-BE6C-48BFBFC3A9A6}">
      <text>
        <r>
          <rPr>
            <b/>
            <sz val="8"/>
            <color indexed="81"/>
            <rFont val="Tahoma"/>
            <family val="2"/>
          </rPr>
          <t xml:space="preserve">DEFINIE LA META O FINALIDAD QUE SE VA A MEDIR </t>
        </r>
        <r>
          <rPr>
            <sz val="8"/>
            <color indexed="81"/>
            <rFont val="Tahoma"/>
            <family val="2"/>
          </rPr>
          <t xml:space="preserve">
</t>
        </r>
      </text>
    </comment>
    <comment ref="C18" authorId="0" shapeId="0" xr:uid="{DF109E21-B8CA-48CB-B24E-187E796970AB}">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7170B12E-2416-4D25-A40C-328D044159DD}">
      <text>
        <r>
          <rPr>
            <b/>
            <sz val="8"/>
            <color indexed="81"/>
            <rFont val="Tahoma"/>
            <family val="2"/>
          </rPr>
          <t>FORMULA PARA MEDIR EL INDICADOR</t>
        </r>
        <r>
          <rPr>
            <sz val="8"/>
            <color indexed="81"/>
            <rFont val="Tahoma"/>
            <family val="2"/>
          </rPr>
          <t xml:space="preserve">
</t>
        </r>
      </text>
    </comment>
    <comment ref="C24" authorId="0" shapeId="0" xr:uid="{C222AB25-3E4A-4A2E-AA32-7D7ADABE55FF}">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5BD99B39-7EA2-4417-8A96-9A98C3BF4DF2}">
      <text>
        <r>
          <rPr>
            <b/>
            <sz val="8"/>
            <color indexed="81"/>
            <rFont val="Tahoma"/>
            <family val="2"/>
          </rPr>
          <t>COLOCAR EL VALOR NUMERICO DE LA META</t>
        </r>
        <r>
          <rPr>
            <sz val="8"/>
            <color indexed="81"/>
            <rFont val="Tahoma"/>
            <family val="2"/>
          </rPr>
          <t xml:space="preserve">
</t>
        </r>
      </text>
    </comment>
    <comment ref="C30" authorId="0" shapeId="0" xr:uid="{6ED6EE9E-604A-4DAB-B005-161332A1DFF1}">
      <text>
        <r>
          <rPr>
            <b/>
            <sz val="8"/>
            <color indexed="81"/>
            <rFont val="Tahoma"/>
            <family val="2"/>
          </rPr>
          <t>DEFINIR LA UNIDAD DE MEDICION EJEMPLO PUEDE SER EN PORCENTAJE</t>
        </r>
        <r>
          <rPr>
            <sz val="8"/>
            <color indexed="81"/>
            <rFont val="Tahoma"/>
            <family val="2"/>
          </rPr>
          <t xml:space="preserve">
</t>
        </r>
      </text>
    </comment>
    <comment ref="C32" authorId="0" shapeId="0" xr:uid="{7C8474B1-819A-4910-A997-483CB5FB10A8}">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2C5BF54D-BD70-4A8A-9CEC-49A7FDE917F6}">
      <text>
        <r>
          <rPr>
            <sz val="8"/>
            <color indexed="81"/>
            <rFont val="Tahoma"/>
            <family val="2"/>
          </rPr>
          <t xml:space="preserve">SELECCIONAR LA FRECUENCIA EN LA CUAL DESEA REALZIAR SEGUIMIENTO
</t>
        </r>
      </text>
    </comment>
    <comment ref="C36" authorId="0" shapeId="0" xr:uid="{D747624A-1A74-4A95-A7CB-16EEF6030CB4}">
      <text>
        <r>
          <rPr>
            <sz val="8"/>
            <color indexed="81"/>
            <rFont val="Tahoma"/>
            <family val="2"/>
          </rPr>
          <t xml:space="preserve">SELECCIONAR EL PERIODO PARA REALIZAR EL ANALISIS DE LOS RESULTADOS DE LOS INDICADORES
</t>
        </r>
      </text>
    </comment>
    <comment ref="C40" authorId="0" shapeId="0" xr:uid="{584DEE3C-9536-4CD4-A7EF-D6CAF3BE579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C2591A4A-9484-437C-B57E-36B839A30C27}">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654274F2-2A7E-4A70-941F-6992D6A6754A}">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88E84AAB-9546-4021-8BBF-FE444596DED9}">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31EE1EEC-9439-4A16-A389-63E760CC5BB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6DA5FF4E-70ED-47C1-A56E-52C9F9327E0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7A906DC9-3743-414E-B777-32D73F200A7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540C505-DC1C-4D00-A13E-2AC5F999C4A6}">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2E98BAF4-87F0-4C1A-904F-AE1424459165}">
      <text>
        <r>
          <rPr>
            <b/>
            <sz val="8"/>
            <color indexed="81"/>
            <rFont val="Tahoma"/>
            <family val="2"/>
          </rPr>
          <t>COLOCAR EL VALOR NUMERICO DE LA META</t>
        </r>
        <r>
          <rPr>
            <sz val="8"/>
            <color indexed="81"/>
            <rFont val="Tahoma"/>
            <family val="2"/>
          </rPr>
          <t xml:space="preserve">
</t>
        </r>
      </text>
    </comment>
    <comment ref="H40" authorId="0" shapeId="0" xr:uid="{9013E933-A5DA-46DE-84F0-A8B5F2B0A5BC}">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F65F9A1-AAC7-4173-9D03-C74ECDDA37BD}">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Carlos Alberto Poveda Hernandez</author>
  </authors>
  <commentList>
    <comment ref="S10" authorId="0" shapeId="0" xr:uid="{2775DA38-0035-4008-91F4-AA02E266A69F}">
      <text>
        <r>
          <rPr>
            <b/>
            <sz val="9"/>
            <color indexed="81"/>
            <rFont val="Tahoma"/>
            <family val="2"/>
          </rPr>
          <t>Carlos Alberto Poveda Hernandez:</t>
        </r>
        <r>
          <rPr>
            <sz val="9"/>
            <color indexed="81"/>
            <rFont val="Tahoma"/>
            <family val="2"/>
          </rPr>
          <t xml:space="preserve">
</t>
        </r>
        <r>
          <rPr>
            <sz val="9"/>
            <color indexed="81"/>
            <rFont val="Verdana"/>
            <family val="2"/>
          </rPr>
          <t>Durante este mes no ingresaron funcionarios nuevos a la Entidad.</t>
        </r>
      </text>
    </comment>
    <comment ref="AA10" authorId="0" shapeId="0" xr:uid="{CFB9E133-4B06-4CD2-BF2C-3E1334DAF5BD}">
      <text>
        <r>
          <rPr>
            <b/>
            <sz val="9"/>
            <color indexed="81"/>
            <rFont val="Tahoma"/>
            <family val="2"/>
          </rPr>
          <t>Carlos Alberto Poveda Hernandez:</t>
        </r>
        <r>
          <rPr>
            <sz val="9"/>
            <color indexed="81"/>
            <rFont val="Tahoma"/>
            <family val="2"/>
          </rPr>
          <t xml:space="preserve">
</t>
        </r>
        <r>
          <rPr>
            <sz val="9"/>
            <color indexed="81"/>
            <rFont val="Verdana"/>
            <family val="2"/>
          </rPr>
          <t>Durante este mes no ingresaron funcionarios nuevos a la Entidad.</t>
        </r>
        <r>
          <rPr>
            <sz val="9"/>
            <color indexed="81"/>
            <rFont val="Tahoma"/>
            <family val="2"/>
          </rPr>
          <t xml:space="preserve">
</t>
        </r>
      </text>
    </comment>
    <comment ref="AC10" authorId="0" shapeId="0" xr:uid="{A94D6825-E509-4B82-98D8-65793DCEE754}">
      <text>
        <r>
          <rPr>
            <b/>
            <sz val="9"/>
            <color indexed="81"/>
            <rFont val="Tahoma"/>
            <family val="2"/>
          </rPr>
          <t>Carlos Alberto Poveda Hernandez:</t>
        </r>
        <r>
          <rPr>
            <sz val="9"/>
            <color indexed="81"/>
            <rFont val="Tahoma"/>
            <family val="2"/>
          </rPr>
          <t xml:space="preserve">
El curso virtual antiguo en Moodle se encuentra afectado en el link de acceso, por lo tanto, los funcionarios nuevos de este mes no han logrado desarrollar el mismo. En consecuencia, el caso fue escalado con anterioridad a la Dirección de Tecnología y se encuentran en proceso de solucionar el inconveniente y habilitar nuevamente el citado curso.</t>
        </r>
      </text>
    </comment>
    <comment ref="AE10" authorId="0" shapeId="0" xr:uid="{FC0C2CE2-871C-4B6B-BF1B-6FD98E43D821}">
      <text>
        <r>
          <rPr>
            <b/>
            <sz val="9"/>
            <color indexed="81"/>
            <rFont val="Tahoma"/>
            <family val="2"/>
          </rPr>
          <t>Carlos Alberto Poveda Hernandez:</t>
        </r>
        <r>
          <rPr>
            <sz val="9"/>
            <color indexed="81"/>
            <rFont val="Tahoma"/>
            <family val="2"/>
          </rPr>
          <t xml:space="preserve">
El curso virtual antiguo en Moodle se encuentra afectado en el link de acceso, por lo tanto, los funcionarios nuevos de este mes no han logrado desarrollar el mismo. En consecuencia, el caso fue escalado con anterioridad a la Dirección de Tecnología y se encuentran en proceso de solucionar el inconveniente y habilitar nuevamente el citado curso.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184F7D56-895D-4EF4-9AB2-10C6342697F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<sst xmlns="http://schemas.openxmlformats.org/spreadsheetml/2006/main" count="1320" uniqueCount="357">
  <si>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</si>
  <si>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</si>
  <si>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</si>
  <si>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</si>
  <si>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</si>
  <si>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</si>
  <si>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</si>
  <si>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</si>
  <si>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</si>
  <si>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</si>
  <si>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</si>
  <si>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</si>
  <si>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</si>
  <si>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</si>
  <si>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</si>
  <si>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</si>
  <si>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</si>
  <si>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</si>
  <si>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</si>
  <si>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</si>
  <si>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</si>
  <si>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</si>
  <si>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</si>
  <si>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</si>
  <si>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</si>
  <si>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</si>
  <si>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</si>
  <si>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</si>
  <si>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</si>
  <si>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</si>
  <si>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</si>
  <si>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</si>
  <si>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</si>
  <si>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</si>
  <si>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</si>
  <si>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</si>
  <si>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</si>
  <si>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</si>
  <si>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</si>
  <si>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</si>
  <si>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</si>
  <si>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</si>
  <si>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</si>
  <si>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</si>
  <si>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</si>
  <si>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</si>
  <si>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</si>
  <si>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</si>
  <si>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</si>
  <si>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</si>
  <si>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</si>
  <si>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</si>
  <si>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</si>
  <si>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</si>
  <si>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</si>
  <si>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</si>
  <si>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</si>
  <si>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</si>
  <si>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</si>
  <si>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</si>
  <si>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</si>
  <si>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</si>
  <si>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</si>
  <si>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</si>
  <si>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</si>
  <si>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</si>
  <si>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</si>
  <si>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</si>
  <si>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</si>
  <si>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</si>
  <si>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</si>
  <si>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</si>
  <si>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</si>
  <si>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</si>
  <si>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</si>
  <si>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</si>
  <si>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</si>
  <si>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</si>
  <si>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</si>
  <si>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</si>
  <si>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</si>
  <si>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</si>
  <si>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</si>
  <si>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</si>
  <si>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</si>
  <si>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</si>
  <si>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</si>
  <si>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</si>
  <si>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</si>
  <si>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</si>
  <si>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</si>
  <si>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</si>
  <si>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</si>
  <si>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</si>
  <si>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</si>
  <si>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</si>
  <si>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</si>
  <si>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</si>
  <si>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</si>
  <si>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</si>
  <si>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</si>
  <si>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</si>
  <si>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</si>
  <si>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</si>
  <si>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</si>
  <si>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</si>
  <si>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</si>
  <si>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</si>
  <si>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</si>
  <si>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</si>
  <si>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</si>
  <si>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</si>
  <si>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</si>
  <si>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</si>
  <si>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</si>
  <si>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</si>
  <si>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</si>
  <si>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</si>
  <si>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</si>
  <si>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</si>
  <si>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</si>
  <si>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</si>
  <si>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</si>
  <si>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</si>
  <si>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</si>
  <si>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</si>
  <si>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</si>
  <si>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</si>
  <si>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</si>
  <si>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</si>
  <si>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</si>
  <si>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</si>
  <si>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</si>
  <si>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</si>
  <si>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</si>
  <si>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</si>
  <si>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</si>
  <si>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</si>
  <si>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</si>
  <si>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</si>
  <si>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</si>
  <si>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</si>
  <si>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</si>
  <si>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</si>
  <si>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</si>
  <si>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</si>
  <si>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</si>
  <si>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</si>
  <si>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</si>
  <si>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</si>
  <si>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</si>
  <si>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</si>
  <si>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</si>
  <si>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</si>
  <si>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</si>
  <si>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</si>
  <si>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</si>
  <si>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</si>
  <si>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</si>
  <si>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</si>
  <si>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</si>
  <si>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</si>
  <si>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</si>
  <si>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</si>
  <si>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</si>
  <si>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</si>
  <si>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</si>
  <si>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</si>
  <si>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</si>
  <si>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</si>
  <si>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</si>
  <si>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</si>
  <si>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</si>
  <si>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</si>
  <si>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</si>
  <si>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III</t>
  </si>
  <si>
    <t>TRIMESTRE IV</t>
  </si>
  <si>
    <t>PORCENTAJE</t>
  </si>
  <si>
    <t>Código: GC-F-006</t>
  </si>
  <si>
    <t>Versión 004</t>
  </si>
  <si>
    <t>GESTION DE APOYO JUDICIAL</t>
  </si>
  <si>
    <t>TIPO DE ACCION</t>
  </si>
  <si>
    <t>Cantidad</t>
  </si>
  <si>
    <t>SECRETARIA GENERAL</t>
  </si>
  <si>
    <t>Eficacia</t>
  </si>
  <si>
    <t>Análisis Trimestre 1:</t>
  </si>
  <si>
    <t>Análisis Trimestre 2:</t>
  </si>
  <si>
    <t>Análisis Trimestre 3:</t>
  </si>
  <si>
    <t>Análisis Trimestre 4:</t>
  </si>
  <si>
    <t>&gt;=</t>
  </si>
  <si>
    <t>Encuesta de satisfacción</t>
  </si>
  <si>
    <t>Unidad</t>
  </si>
  <si>
    <t>I TRIMESTRE</t>
  </si>
  <si>
    <t>II TRIMESTRE</t>
  </si>
  <si>
    <t>III TRIMESTRE</t>
  </si>
  <si>
    <t>IV TRIMESTRE</t>
  </si>
  <si>
    <t>Eficiencia</t>
  </si>
  <si>
    <t>Garantizar que los funcionarios nuevos en la entidad conozcan los elementos básicos para el ejercicio de la función pública en la Superintendencia de Sociedades.</t>
  </si>
  <si>
    <t>AGO</t>
  </si>
  <si>
    <t>ENERO</t>
  </si>
  <si>
    <t>FEBRERO</t>
  </si>
  <si>
    <t>MARZO</t>
  </si>
  <si>
    <t>ABRIL</t>
  </si>
  <si>
    <t>MAYO</t>
  </si>
  <si>
    <t>JUNIO</t>
  </si>
  <si>
    <t>JULIO</t>
  </si>
  <si>
    <t>AGOSTO</t>
  </si>
  <si>
    <t>SEPTIEMBRE</t>
  </si>
  <si>
    <t>OCTUBRE</t>
  </si>
  <si>
    <t>NOVIEMBRE</t>
  </si>
  <si>
    <t>DICIEMBRE</t>
  </si>
  <si>
    <t>Medir el grado de percepción de las actividades definidas en el Plan Anual de Bienestar</t>
  </si>
  <si>
    <t>Nivel de Conocimiento</t>
  </si>
  <si>
    <t xml:space="preserve">Evaluación Final </t>
  </si>
  <si>
    <t>Evaluación Inicial</t>
  </si>
  <si>
    <t xml:space="preserve">Test de Conocimiento - Base de Datos </t>
  </si>
  <si>
    <t>Satisfacción del Plan Anual de Bienestar</t>
  </si>
  <si>
    <t>Entre 5% y 10%</t>
  </si>
  <si>
    <t>Menor a 5%</t>
  </si>
  <si>
    <t>Mayor o Igual a 10%</t>
  </si>
  <si>
    <t>Entre 70% y 80%</t>
  </si>
  <si>
    <t>&lt;= 70%</t>
  </si>
  <si>
    <t>Reporte de Aplicativo de Inducción</t>
  </si>
  <si>
    <t>TRIMESTRE II</t>
  </si>
  <si>
    <t>TRIMESTRE I</t>
  </si>
  <si>
    <r>
      <rPr>
        <b/>
        <sz val="10"/>
        <rFont val="Arial"/>
        <family val="2"/>
      </rPr>
      <t>INC =</t>
    </r>
    <r>
      <rPr>
        <sz val="10"/>
        <rFont val="Arial"/>
        <family val="2"/>
      </rPr>
      <t xml:space="preserve"> Incremento Nivel de Conocimiento
</t>
    </r>
    <r>
      <rPr>
        <b/>
        <sz val="10"/>
        <rFont val="Arial"/>
        <family val="2"/>
      </rPr>
      <t xml:space="preserve">
∑ Evaluación Final: </t>
    </r>
    <r>
      <rPr>
        <sz val="10"/>
        <rFont val="Arial"/>
        <family val="2"/>
      </rPr>
      <t xml:space="preserve">Hace referencia a la calificación obtenida en la evaluación aplicada (test de conocimiento) despúes de asistir a la capacitación.
</t>
    </r>
    <r>
      <rPr>
        <b/>
        <sz val="10"/>
        <rFont val="Arial"/>
        <family val="2"/>
      </rPr>
      <t xml:space="preserve">∑ Evaluación Inicial = </t>
    </r>
    <r>
      <rPr>
        <sz val="10"/>
        <rFont val="Arial"/>
        <family val="2"/>
      </rPr>
      <t xml:space="preserve">Hace referencia a la calificación obtenida en la evaluación aplicada (test de conocimiento) previo inicio de la  capacitación.
</t>
    </r>
    <r>
      <rPr>
        <b/>
        <sz val="10"/>
        <rFont val="Arial"/>
        <family val="2"/>
      </rPr>
      <t>∑ Calificación Máxima a Obtener</t>
    </r>
    <r>
      <rPr>
        <sz val="10"/>
        <rFont val="Arial"/>
        <family val="2"/>
      </rPr>
      <t xml:space="preserve"> = Hace referencia a la calificación maxima que se puede obtener de acuerdo a la escala de calificación (Escala 0 - 10).
</t>
    </r>
    <r>
      <rPr>
        <b/>
        <sz val="10"/>
        <rFont val="Arial"/>
        <family val="2"/>
      </rPr>
      <t xml:space="preserve">
NOTA</t>
    </r>
    <r>
      <rPr>
        <sz val="10"/>
        <rFont val="Arial"/>
        <family val="2"/>
      </rPr>
      <t>: Se aplicará el indicador para aquellas capacitaciones a las que se les aplique test inicial y final.</t>
    </r>
  </si>
  <si>
    <t>&lt; =85%</t>
  </si>
  <si>
    <t>Máxima Calificación</t>
  </si>
  <si>
    <t>No. de encuestas con calificación bueno y Excelente
        -----------------------------------------------------------------------------------------------------------------  X100
No. de encuestas que fueron contestadas en el periodo evaluado</t>
  </si>
  <si>
    <t>No. de preguntas que fueron contestadas en el periodo evaluado</t>
  </si>
  <si>
    <t>Disminuir la brecha de conocimiento de los servidores públicos a través de los programas de capacitación en los que participa.</t>
  </si>
  <si>
    <t>Poblamiento de planta de personal</t>
  </si>
  <si>
    <t xml:space="preserve">Determinar que la entidad cuente con el número suficiente de funcionarios para el cumplimiento de funciones institucionales. </t>
  </si>
  <si>
    <r>
      <t xml:space="preserve">IPP = </t>
    </r>
    <r>
      <rPr>
        <u/>
        <sz val="11"/>
        <rFont val="Arial"/>
        <family val="2"/>
      </rPr>
      <t xml:space="preserve">Numero total de cargos provistos </t>
    </r>
    <r>
      <rPr>
        <sz val="11"/>
        <rFont val="Arial"/>
        <family val="2"/>
      </rPr>
      <t>× 100%
Número total de cargos de la planta</t>
    </r>
  </si>
  <si>
    <t>Mayor o Igual a 90%</t>
  </si>
  <si>
    <t>Entre 80% y 89%</t>
  </si>
  <si>
    <t>Menor a 79%</t>
  </si>
  <si>
    <t>Cargos provistos</t>
  </si>
  <si>
    <t>Nomina Programa KACTUS</t>
  </si>
  <si>
    <t>número</t>
  </si>
  <si>
    <t>Total de cargos de la planta</t>
  </si>
  <si>
    <t>Enero</t>
  </si>
  <si>
    <t>Febrero</t>
  </si>
  <si>
    <t>Marzo</t>
  </si>
  <si>
    <t>Abril</t>
  </si>
  <si>
    <t>Mayo</t>
  </si>
  <si>
    <t>Junio</t>
  </si>
  <si>
    <t>Julio</t>
  </si>
  <si>
    <t>Agosto</t>
  </si>
  <si>
    <t>Septiembre</t>
  </si>
  <si>
    <t>Octubre</t>
  </si>
  <si>
    <t>Noviembre</t>
  </si>
  <si>
    <t>Diciembre</t>
  </si>
  <si>
    <t>% Enero</t>
  </si>
  <si>
    <t>% Febrero</t>
  </si>
  <si>
    <t>% Marzo</t>
  </si>
  <si>
    <t>% Abril</t>
  </si>
  <si>
    <t>% Mayo</t>
  </si>
  <si>
    <t>% Junio</t>
  </si>
  <si>
    <t>% Julio</t>
  </si>
  <si>
    <t>% Agosto</t>
  </si>
  <si>
    <t>% Septiembre</t>
  </si>
  <si>
    <t>% Octubre</t>
  </si>
  <si>
    <t>% Noviembre</t>
  </si>
  <si>
    <t>% Diciembre</t>
  </si>
  <si>
    <t>Total</t>
  </si>
  <si>
    <r>
      <t xml:space="preserve">Número total de cargos provistos: </t>
    </r>
    <r>
      <rPr>
        <sz val="10"/>
        <rFont val="Arial"/>
        <family val="2"/>
      </rPr>
      <t>Total de cargos que cuentan con vinculación de un</t>
    </r>
    <r>
      <rPr>
        <b/>
        <sz val="10"/>
        <rFont val="Arial"/>
        <family val="2"/>
      </rPr>
      <t xml:space="preserve"> </t>
    </r>
    <r>
      <rPr>
        <sz val="10"/>
        <rFont val="Arial"/>
        <family val="2"/>
      </rPr>
      <t xml:space="preserve">funcionario.
</t>
    </r>
    <r>
      <rPr>
        <b/>
        <sz val="10"/>
        <rFont val="Arial"/>
        <family val="2"/>
      </rPr>
      <t xml:space="preserve">
Número total de cargos de la planta: </t>
    </r>
    <r>
      <rPr>
        <sz val="10"/>
        <rFont val="Arial"/>
        <family val="2"/>
      </rPr>
      <t>Número total de vacantes autorizadas.</t>
    </r>
  </si>
  <si>
    <r>
      <t>No. de encuestas con calificación bueno y Excelente:</t>
    </r>
    <r>
      <rPr>
        <sz val="10"/>
        <rFont val="Arial"/>
        <family val="2"/>
      </rPr>
      <t xml:space="preserve"> Corresponde al número de preguntas de las evaluaciones que presentaron una satisfacción en los niveles Bueno, muy bueno y Excelente en las actividades Bienestar y Deportes.</t>
    </r>
    <r>
      <rPr>
        <b/>
        <sz val="10"/>
        <rFont val="Arial"/>
        <family val="2"/>
      </rPr>
      <t xml:space="preserve">
No. de encuestas que fueron contestadas en el periodo evaluado:</t>
    </r>
    <r>
      <rPr>
        <sz val="10"/>
        <rFont val="Arial"/>
        <family val="2"/>
      </rPr>
      <t xml:space="preserve"> Corresponde al número total de preguntas de las encuestas de satisfacción que fueron contestadas en el periodo evaluado en las actividades Bienestar y Deportes.</t>
    </r>
  </si>
  <si>
    <t>Cultura Física y Deporte</t>
  </si>
  <si>
    <t>Fecha: 14 de junio de 2019</t>
  </si>
  <si>
    <t>Version: 004</t>
  </si>
  <si>
    <t>Pagina 2 de 2</t>
  </si>
  <si>
    <t xml:space="preserve">Análisis Trimestre 4: </t>
  </si>
  <si>
    <t>Grupo de Desarrollo del Talento Humano</t>
  </si>
  <si>
    <t>Eficacia de la Implementación del Plan de Anual de Seguridad y Salud en el Trabajo</t>
  </si>
  <si>
    <t>Ejecutar el Plan Anual de Seguridad y Salud en el Trabajo de acuerdo a los criterios normativos y en pro de mejorar las condiciones laborales de los servidores de la Entidad.</t>
  </si>
  <si>
    <r>
      <rPr>
        <b/>
        <sz val="10"/>
        <rFont val="Arial"/>
        <family val="2"/>
      </rPr>
      <t>Número de Actividades ejecutadas en el periodo</t>
    </r>
    <r>
      <rPr>
        <sz val="10"/>
        <rFont val="Arial"/>
        <family val="2"/>
      </rPr>
      <t xml:space="preserve">: Corresponden a las actividades ejecutadas en los subplanes de Seguridad, Salud, Inspecciones y Capacitaciones del SGSST
</t>
    </r>
    <r>
      <rPr>
        <b/>
        <sz val="10"/>
        <rFont val="Arial"/>
        <family val="2"/>
      </rPr>
      <t>Número de Actividades programadas del Plan SST en el periodo evaluado:</t>
    </r>
    <r>
      <rPr>
        <sz val="10"/>
        <rFont val="Arial"/>
        <family val="2"/>
      </rPr>
      <t xml:space="preserve"> Corresponden a las actividades planeadas y programadas en los subplanes de Seguridad, Salud, Inspecciones y Capacitaciones del SGSST</t>
    </r>
  </si>
  <si>
    <t>Plan Anual SST</t>
  </si>
  <si>
    <t>Coordinador del Grupo de Seguridad y Salud en el Trabajo</t>
  </si>
  <si>
    <t>Grupo de Administración de Talento Humano</t>
  </si>
  <si>
    <t>Efectividad</t>
  </si>
  <si>
    <r>
      <t xml:space="preserve">INC = </t>
    </r>
    <r>
      <rPr>
        <u/>
        <sz val="11"/>
        <rFont val="Arial"/>
        <family val="2"/>
      </rPr>
      <t xml:space="preserve">[ ∑ Evaluación Final - ∑ Evaluación Inicial ] </t>
    </r>
    <r>
      <rPr>
        <sz val="11"/>
        <rFont val="Arial"/>
        <family val="2"/>
      </rPr>
      <t>× 100%
                  Calificación Máxima a Obtener</t>
    </r>
  </si>
  <si>
    <t>Calidad</t>
  </si>
  <si>
    <t xml:space="preserve">Efectividad de la Inducción Institucional </t>
  </si>
  <si>
    <t>Sumatoria porcentual de calificaciones en inducción institucional 
------------------------------------------------------------------------------------------------------------------ * 100%
Número de servidores públicos posesionados</t>
  </si>
  <si>
    <r>
      <rPr>
        <b/>
        <sz val="10"/>
        <rFont val="Arial"/>
        <family val="2"/>
      </rPr>
      <t xml:space="preserve">Sumatoria porcentual de calificaciones en inducción institucional: </t>
    </r>
    <r>
      <rPr>
        <sz val="10"/>
        <rFont val="Arial"/>
        <family val="2"/>
      </rPr>
      <t xml:space="preserve">Corresponde a lal sumatoria de las calificaciones de los servidores públicos posesionados en el periodo.
</t>
    </r>
    <r>
      <rPr>
        <b/>
        <sz val="10"/>
        <rFont val="Arial"/>
        <family val="2"/>
      </rPr>
      <t>Numero de servidores públicos posesionados:</t>
    </r>
    <r>
      <rPr>
        <sz val="10"/>
        <rFont val="Arial"/>
        <family val="2"/>
      </rPr>
      <t xml:space="preserve"> Cantidad de servidores públicos posesionados en el periodo.</t>
    </r>
  </si>
  <si>
    <t>Sumatoria de porcentajes</t>
  </si>
  <si>
    <t>Número de servidores posesionados</t>
  </si>
  <si>
    <t>Actas de posesión</t>
  </si>
  <si>
    <t>Número de funcionarios</t>
  </si>
  <si>
    <t>Número de actividades ejecutadas en el periodo 
------------------------------------------------------------------------------------------------------------------ * 100%
Número de actividades programadas del Plan SST en el periodo evaluado</t>
  </si>
  <si>
    <t>Número de actividades ejecutadas en el periodo</t>
  </si>
  <si>
    <t>Número de actividades programadas del Plan SST en el periodo evaluado</t>
  </si>
  <si>
    <t>Número de actividades</t>
  </si>
  <si>
    <t>Determinar que la entidad logre obtener niveles optimos respecto al tiempo de cubrimiento de vacantes, en el marco del Modelo Integrado de Planeación y Gestión</t>
  </si>
  <si>
    <t>Promedio de días para la provisión</t>
  </si>
  <si>
    <t>Archivo de construcción del indicador</t>
  </si>
  <si>
    <t>Coordinador Grupo de Administración de Talento Humano</t>
  </si>
  <si>
    <t>Actividades de provisión de empleo</t>
  </si>
  <si>
    <t>Coordinador Grupo de Desarrollo del Talento Humano</t>
  </si>
  <si>
    <r>
      <t xml:space="preserve">TCV = </t>
    </r>
    <r>
      <rPr>
        <b/>
        <u/>
        <sz val="11"/>
        <rFont val="Arial"/>
        <family val="2"/>
      </rPr>
      <t xml:space="preserve">                                                     </t>
    </r>
    <r>
      <rPr>
        <u/>
        <sz val="11"/>
        <rFont val="Arial"/>
        <family val="2"/>
      </rPr>
      <t xml:space="preserve">Promedio de días para la provisión                                                       </t>
    </r>
    <r>
      <rPr>
        <sz val="11"/>
        <rFont val="Arial"/>
        <family val="2"/>
      </rPr>
      <t>× 100%
Promedio de días en el cubrimiento de vacantes</t>
    </r>
  </si>
  <si>
    <r>
      <t xml:space="preserve">Promedio de días para la provisión: </t>
    </r>
    <r>
      <rPr>
        <sz val="10"/>
        <rFont val="Arial"/>
        <family val="2"/>
      </rPr>
      <t xml:space="preserve">Promedio de días para la provisión, obtenido en el archivo de construcción del indicador.
</t>
    </r>
    <r>
      <rPr>
        <b/>
        <sz val="10"/>
        <rFont val="Arial"/>
        <family val="2"/>
      </rPr>
      <t xml:space="preserve">
Promedio de dias en el cubrimiento de vacantes: </t>
    </r>
    <r>
      <rPr>
        <sz val="10"/>
        <rFont val="Arial"/>
        <family val="2"/>
      </rPr>
      <t>Promedio de días en los cubrimientos de vacantes del periodo, calculado para cada caso mediante:</t>
    </r>
    <r>
      <rPr>
        <b/>
        <sz val="10"/>
        <rFont val="Arial"/>
        <family val="2"/>
      </rPr>
      <t xml:space="preserve"> </t>
    </r>
    <r>
      <rPr>
        <sz val="10"/>
        <rFont val="Arial"/>
        <family val="2"/>
      </rPr>
      <t>((Fecha inicial de identificación de la vacante - fecha de posesion) - No. días festivos y no laborables))</t>
    </r>
  </si>
  <si>
    <t>Promedio de días en el cubrimiento de vacantes</t>
  </si>
  <si>
    <t>&gt;= 80%</t>
  </si>
  <si>
    <t xml:space="preserve">Sumatoria de calificaciones en inducción institucional </t>
  </si>
  <si>
    <t>Decreto 1024 de 2012, Decreto 1736 de 2020 y Decreto 1381 de 2021</t>
  </si>
  <si>
    <t>No. de preguntas con calificación bueno, muy bueno y excelente</t>
  </si>
  <si>
    <t>&gt; = 90</t>
  </si>
  <si>
    <t>Entre 85% y 90%</t>
  </si>
  <si>
    <t>Análisis Trimestre 2</t>
  </si>
  <si>
    <t>% año 2023</t>
  </si>
  <si>
    <t>Resultado acumulado año 2023</t>
  </si>
  <si>
    <r>
      <t xml:space="preserve">Durante el año 2023 este indicador presentó los siguientes valores mínimos, máximos y promedio:
</t>
    </r>
    <r>
      <rPr>
        <u/>
        <sz val="10"/>
        <rFont val="Arial"/>
        <family val="2"/>
      </rPr>
      <t>Resultado Mensual Indicador</t>
    </r>
    <r>
      <rPr>
        <sz val="10"/>
        <rFont val="Arial"/>
        <family val="2"/>
      </rPr>
      <t xml:space="preserve">
Mínimo: 60.77%
Máximo: 222.22%
Promedio: 109.88%
</t>
    </r>
    <r>
      <rPr>
        <u/>
        <sz val="10"/>
        <rFont val="Arial"/>
        <family val="2"/>
      </rPr>
      <t xml:space="preserve">Resultado Mensual Promedio Días Cubrimiento Vacantes
</t>
    </r>
    <r>
      <rPr>
        <sz val="10"/>
        <rFont val="Arial"/>
        <family val="2"/>
      </rPr>
      <t>Mínimo: 27
Máximo: 99
Promedio: 67
La variación más significativa del indicador se presentó en la primer mitad del año, por el contrario, para el segundo semestre se presentó más estabilidad en los resultados del indicador.  Lo anterior es producto de diferentes variables como el restraso en la posesión del candidato, en la selección del candidato, en la apropiación de presupuesto dispuesto para la realización de nombramientos,entre otras circunstancias.
No obstante en meses como junio o en la segunda mitad del año el indicador presentó resultados óptimos debido a mejoras en los tiempos de diferentes etapas, así como también considerando que se emitió la nueva versión del "Procedimiento para la provisión de vacantes en empleos de carrera administrativa a través del encargo", código GTH-PR-035, versión 004 del 11 de agosto de 2023, lo cual reduce significativamente los tiempos en la etapa de estudios, situación que deberá analizarse de cara a la formulación del indicador para la vigencia 2024.
En conclusión hubo una tendencia de mejora en el indicador a lo largo del año y de esta manera el resultado acumulado de cierre fue de 89,29%, lo cual refleja un cumplimiento en la meta planteada.</t>
    </r>
  </si>
  <si>
    <t>Tiempo de cubrimiento de vacantes</t>
  </si>
  <si>
    <t>ACCION PREVENTIVA</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</si>
  <si>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</si>
  <si>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</si>
  <si>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</si>
  <si>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</si>
  <si>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</si>
  <si>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</si>
  <si>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Promover la adopción de prácticas empresariales, responsables y sostenibles que contribuyan al desarrollo social, ambiental y económico en las empresas y los diferentes grupos de interés</t>
  </si>
  <si>
    <t>&gt; = 92</t>
  </si>
  <si>
    <t>Entre 85% y 91%</t>
  </si>
  <si>
    <t>Durante el primer trimestre de 2024 se puede observar que los resultados en el poblamiento de la planta de personal se encuentran en un rango óptimo, por encima del 90%. Si se realiza una comparación de este resultado, frente al presentado durante el primer trimestre de 2023, se evidencia una mejoría respecto al promedio de cargos provistos, en donde fue de 688, a diferencia del resultado de esta vigencia, el cual es equivalente a un promedio de 693.
Lo anterior se debe a la finalización de las Convocatorias que iniciaron durante la vigencia 2023 y que fueron finalizadas en la presente vigencia; dichas convocatorias se cerraron en menor tiempo debido a la expedición de la última versión del "Procedimiento para la provisión de vacantes en empleos de carrera administrativa a través del encargo", código GTH-PR-035, versión 004 del 11 de agosto de 2023.</t>
  </si>
  <si>
    <t>Para el primer trimestre de la vigencia 2024, se logró un resultado de 97% en la gestión del plan de Seguridad y Salud en el Trabajo; si bien es cierto se logra el cumplimiento de la meta, se observa un impacto en el cumplimiento de actividades, considerando lo siguiente: 
La actividad “Documentar la participación, protocolo, guía, políticas del comité de ayuda mutua” y cuya evidencia corresponde a: “Evidencias de participación INTERCAN” no se logró cumplir en el tiemp oprogramado. Esto se debe a que las gestiones con el INTERCAN, no han podido llevarse a cabo, por falta de comunicación directa entre Entidades. De aclarar que se tiene información al respecto, a través del representante de la Agencia Nacional de Tierras, pero aún así, no es el conducto a seguir.
De otro lado, el desarrollo de actividades se ha visto impactado por la Inoportunidad en los tiempos de atención de solicitudes por parte de la ARL y la cancelación de actividades por parte de lso proveedores.
Adicionalmente, con la continuidad del proceso de certificación de la Entidad en la ISO45001, se han tenido que austar diferentes actividades del plan en cuanto a su formulación.
Respecto de lo anterior, el equipo de seguridad y salud en el trabajo ha identificado las oportunidades de mejora a aplicar en los proximos periodos del año para asegurar el cumplimiento efectivo del plan.</t>
  </si>
  <si>
    <r>
      <t xml:space="preserve">El segundo trimestre de 2024, presentó una tendencia a la baja, pasando del 97% del primer trimestre, a un 94%. Lo anterior, obedeció a incumplimientos en las actividades durante los meses que conforman este trimestre, icumplimientos que se detallan a continuación:
ANÁLISIS
Para el mes de </t>
    </r>
    <r>
      <rPr>
        <b/>
        <sz val="10"/>
        <rFont val="Arial"/>
        <family val="2"/>
      </rPr>
      <t>abril de 2024,</t>
    </r>
    <r>
      <rPr>
        <sz val="10"/>
        <rFont val="Arial"/>
        <family val="2"/>
      </rPr>
      <t xml:space="preserve"> se programaron 28 actividades, de las cuales solo se ejecutaron 25 de ellas. Los incumplimientos recaen sobre las siguientes actividades:
1. Protocolo de seguridad, deportivo y recreativo: Valoración física con médico deportólogo de la base de participantes permanentes y recomendaciones, cuya evidencia corresponde a Jornada de valoración médica a realizarse durante el convenio con el Bodytech. Responsable: Henry Yair Auraad. Ante esta situación el día 06 de mayo del 2014, la Coordinadora del Grupo de Desarrollo de Talento Humano, a través de correo electrónico manifestó que para dichas valoraciones durante el mes de abril, solo se realizó la planeación de la programación de las valoraciones, ante lo cual la Coordinadora del Grupo de Seguridad y Salud en el Trabajo, Tania Marcela Guerrero respondió que ante el Plan SGSST, la actividad estaba incumplida.
2. Realización de la semana de la Salud  y Seguridad en el trabajo de la entidad (Incluye actividades en Intendencias Regionales), cuya evidencia corresponde a un Informe consolidado semana de la salud, registro de asistencia, evidencias fotográficas etc. Este incumplimiento obedece a que aún esta pendiente por fechas y confirmación de ampliación de horas por parte de la ARL.
3. Actualizar el programa de prevención de sustancias químicas GINF-PRO-006 bajo metodología de identificación SQ y SGA e incluir en el formato elaborado en el programa de inspecciones. Esta actividad aún no se ha iniciado por cruces de actividades derivadas de la implementación ISO 45001. El compromiso queda establecido para el mes de mayo del presente, haciendo entrega de la versión borrador de dicho documento.
La gestión para el mes de abril de 2024, comparada con la del mes de marzo que fue del 96%, presenta una tendencia a la baja, por lo que se han identificado focos para dicho desfase, como los siguientes:
1. Inoportunidad en los tiempos de atención de solicitudes por parte de la ARL.
2. Cruce de actividades en lo correspondiente a cronogramas de ejecución por parte de los integrantes del Grupo SST, específicamente Lina Osorio, con la gestión de actividades producto de la implementación de la ISO 45001; no obstante, el compromiso de la Funcionaria con respecto a la actividad retrasada, es que para el mes de mayo del presente, se hará entrega de la versión borrador del documento GINF-PRO-006 bajo metodología de identificación SQ y SGA e incluir en el formato elaborado en el programa de inspecciones.
Para el mes de </t>
    </r>
    <r>
      <rPr>
        <b/>
        <sz val="10"/>
        <rFont val="Arial"/>
        <family val="2"/>
      </rPr>
      <t>mayo de 2024</t>
    </r>
    <r>
      <rPr>
        <sz val="10"/>
        <rFont val="Arial"/>
        <family val="2"/>
      </rPr>
      <t xml:space="preserve">, se cumplieron 25 actividades, de las 26 programadas. Los incumplimientos corresponden a las siguientes actividades:
1. Inducción de seguridad y emergencias (Plan de emergencias) a nuevos servidores,contratistas y subcontratitas a través de recorrido
El porcentaje acumulado al mes de mayo, debería ser del 41.65%. En lo corrido del 2024 a mayo del presente, se cuenta con un cumplimiento del 38.11,% representando un incumplimiento en la gestión dle plan SGSST
</t>
    </r>
    <r>
      <rPr>
        <b/>
        <sz val="10"/>
        <rFont val="Arial"/>
        <family val="2"/>
      </rPr>
      <t xml:space="preserve">
Para el mes de</t>
    </r>
    <r>
      <rPr>
        <sz val="10"/>
        <rFont val="Arial"/>
        <family val="2"/>
      </rPr>
      <t xml:space="preserve"> junio de 2024. se cumplieron 25 actividades de 26 programadas. El incumplimiento corresponde a la siguiente actividad:.
1. Inducción de seguridad y emergencias (Plan de emergencias) a nuevos servidores,contratistas y subcontratitas a través de recorrido.
El porcentaje acumulado al mes de junio de 2024, debería ser del 50%, pero a este mes, se cuenta con un acumulado del 45.59%, epresentando un incumplimiento en la gestión dle plan SGSST</t>
    </r>
  </si>
  <si>
    <t>En el periodo correspondiente al segundo trimestre de 2024 se observa un cumplimiento en la meta del indicador, con un promedio trimestral de 92.90%; al realizarla comparación de este resultado frente al presentado durante el mismo periodo para la vigencia 2023 (92.24%), se observa que no presenta una variación porcentual importante.
Algunas dificultades encontradas, que han afectado en el cumplimiento al 100% del indicador mes a mes, obedecen a la falta de asignación de recursos presupuestales para avanzar en la provisión de algunas convocatorias. No obstante lo anterior, la tendencia hasta el primer semestre de 2024 es de mejora en el indicador, el cual presenta un resultado acumulado del 93%.</t>
  </si>
  <si>
    <t xml:space="preserve">Para el mes de julio de 2024, se presenta una ejecución del 96% correspondiente a 25 actividades ejecutadas de 26 programadas, y un acumulado del 53.50%. A dicho mes, el porcentaje de ejecucion debería ser del 58.3%, reflejando un incumplimiento. Lo anterior, obedece a: la falta de tres vacantes pendientes por cubrir.
Para el mes de agosto, se presenta una ejecución del 93%, que comparada con la del mes anterior 96%, presenta una tendencia a la baja. En cuanto al acumulado, la gestión del Plan SST se encuentra en un 60.61%, lo que representa un incumplimiento frente a la meta, la cual debería estar en 66.6%. Los temas que inciden en este incumplimiento, se concentran en:
Inoportunidad en la contratación de recurso humano vacante.
Tareas relacionadas con vistos buenos y aprobaciones,las cuales han tardado hasta un año para sus vistos buenos.
Incumplimiento de actividades, en las que se depende de la ARL.
Septiembre de 2024, se presenta una ejecución mensual del 93%, que comparada con la gestión del mes de agosto, se evidencia una tendencia estable en su gestión. Los temas que inciden en el incumplimiento, se concentran en:
Seguimiento a la matriz de hallazgos de inspecciones.y la programación de actividades cardiovasculares para personas con riesgo .
Así las cosas. para el trimestre comprendido entre agosto, septiembre y octubre de 2024, este presentó una ejecución del 94% y un acumulado anual del 69%.
</t>
  </si>
  <si>
    <t>Durante el tercer trimestre se presenta un cumplimiento en la meta del indicador, con un promedio trimestral del 91.1% y un resultado acumulado anual del 92%; para el año 2023 se presentó el mismo resultado acumulado al tercer trimestre de dicha vigencia, por lo que se espera para lo que queda de la vigencia de 2024, que el resultado para el cierre del indicador sea aproximadamente del 92%. Ahora bien, es importante señalar que el indicador se ve afectado a partir de la primera mitad del año, por cuanto en los meses de junio y/o julio, se presenta un incremento en la cantidad de retiros de servidores publicos, este comportamiento se evidencia en el número de retiros en julio de 2023, que fue de 11 personas, y para los meses de junio y julio de 2024, se presentaron un total de 10 y 11 retiros, respectivamente.</t>
  </si>
  <si>
    <t>-Durante los dos primeros meses del trimestre, se mantuvo equilibrado el comportamiento porcentual en lo que respecta al resultado final de los funcionarios nuevos de la Entidad, con un promedio de 97,26 %, registrando un rendimiento superlativo. Ahora bien, el tercer mes del trimestre que nos ocupa, presentó un incremento en el rendimiento, ubicándose en 97,50 %, en comparación con el segundo mes del trimestre.
Finalmente, se efectuará el correspondiente monitoreo a los funcionarios que se encuentran pendiente por efectuar y culminar el curso, ello dará lugar a robustecer la gestión de seguimiento comportamental del indicador.</t>
  </si>
  <si>
    <t>-En primera instancia es preciso citar que, en el mes de julio no ingresaron funcionarios a la Entidad.
Por otra parte, indudablemente los meses de agosto y septiembre registraron un comportamiento excepcional, sobre todo el mes de agosto de 2024, el cual se ubicó en 99 %, reflejando la excelente adquisición cognitiva por parte los funcionarios nuevos que ingresaron en dicho mes, por ende, en el momento de ser evaluados en los diferentes módulos, lograron obtener rendimientos notables.
Entre tanto, el presente trimestre cerró en 97,75 %, por ende, la curva se mantiene en un rendimiento notorio, apoyado en el monitoreo constante que se realiza y además de ello que en medio del proceso de inducción institucional se hace hincapié en la alta prioridad que tiene el desarrollo del curso virtual de inducción institucional, ya que ello robustece la noción global acerca de la Entidad. 
Finalmente, en el compartivo entre el porcentaje final del segundo y tercer trimestre, se creció un 0,93 %, por ello, se ha optimizado el procedimiento, mediante el fortalecimiento de las valoraciones obtenidas por los nuevos funcionarios y la relevancia que este procedimiento demanda.</t>
  </si>
  <si>
    <r>
      <t xml:space="preserve">Análisis Trimestre 2:
</t>
    </r>
    <r>
      <rPr>
        <sz val="11"/>
        <rFont val="Verdana"/>
        <family val="2"/>
      </rPr>
      <t>-El comportamiento en la curva del indicador fue bastante positivo, registrando un crecimiento a lo largo del segundo trimestre, partiendo de 96,50 % y cerrando en 96,82 %, este último como promedio comportamental final del trimestre que nos ocupa. Por ende, mediante el monitoreo efectuado al presente indicador, se pretende que el compromiso sea acogido por los nuevos servidores públicos de la Entidad, junto al énfasis que se ha realizado en la inducción institucional, en lo que se refiere a la prioridad en la ejecución y aprobación del curso virtual de inducción institucional, como punto de partida dentro de su quehacer institucional.
Ahora bien, en cuanto a la evolución del indicador, confrontando el inicio en el primer mes del año, el indicador ha decrecido, con un índice porcentual de -0,36 %, sin embargo, es preciso destacar que el promedio de los dos trimestres es óptimo ya que está por encima del mínimo porcentaje requerido para la aprobación del curso virtual de inducción institucional.</t>
    </r>
    <r>
      <rPr>
        <b/>
        <sz val="11"/>
        <rFont val="Verdana"/>
        <family val="2"/>
      </rPr>
      <t xml:space="preserve">
</t>
    </r>
  </si>
  <si>
    <t>Durante el primer trimestre del año, solo se registró la brecha de conocimiento de dos (2) cursos, los cuales fueron "Modelo Integrado de Planeación y Gestión (MIPG) y Lucha Anticorrupcion" para los nuevos colaboradores. No se realizaron más mediciones de brecha, ya que la mayoría de los cursos impartidos entre enero y marzo fueron de corta duración, no superando las 5 horas por curso. 
Es importante destacar que, para evaluar eficazmente la brecha de conocimiento, los cursos deben exceder las doce (12) horas de duración. Adicionalmente, en este período, los cursos ofrecidos fueron gratuitos, considerando la falta de recursos destinados para la ejecución de estos en el trimestre.</t>
  </si>
  <si>
    <t>Durante el segundo trimestre del año, se impartieron ocho (8) cursos, de los cuales siete (7) fueron con costo y uno (1) gratuito. Los informes de las evaluaciones de brecha de conocimiento, indican que la disminución de la brecha en este período fue positiva, alcanzando un 37,1%. Este resultado sugiere que los cursos proporcionaron un aprendizaje significativo y de gran valor para los participantes.
No obstante, es importante señalar que, el curso gratuito de Power BI no alcanzó la expectativa de acogida esperada, lo cual se atribuye a la metodología implementada tanto por el proveedor del servicio, el Servicio Nacional de Aprendizaje (SENA), como por el instructor a cargo. A pesar de ello, este factor no impactó de manera considerable en la reducción global de la brecha, dado que los resultados y evaluaciones demostraron que, incluso frente a estos desafíos metodológicos, los asistentes lograron aplicar y fortalecer eficazmente sus conocimientos en esta herramienta.</t>
  </si>
  <si>
    <t>Durante el tercer trimestre, se llevaron a cabo siete (7) cursos en los cuales se realizó la medición de la brecha de conocimiento, arrojando un porcentaje de 46,9%, lo que demuestra una reducción en la brecha de aprendizajes positivas para este trimestre.  No obstante, se observo la falta de participación en las encuestas iniciales o finales por parte de algunos asistentes en cursos claves, como derecho societario, código general del proceso, redacción jurídica y administrativa, además de Excel. Ahora bien, la no participación en estas encuestas puede afectar el porcentaje final del indicador, lo que refleja una posible subestimación del verdadero impacto de los cursos.
A pesar de esta situación, es importante destacar que, la satisfacción de los participantes con los programas sigue siendo positiva. Por ende, la valoración de los cursos realizados durante este trimestre ha sido mayormente favorable, calificando los programas como buenos o excelentes, esto indica que la percepción y aceptación de los programas por parte de los asistentes sigue siendo sólida, lo que refuerza la calidad de las capacitaciones impartidas.</t>
  </si>
  <si>
    <t xml:space="preserve">Análisis Trimestre 1:
</t>
  </si>
  <si>
    <t>N/A</t>
  </si>
  <si>
    <t>Durante el primer trimestre de 2024 se puede observar una tendencia de mejora en el indicador, lo cual obedece al mejoramiento en los tiempos de las actividades que comprenden el Procedimiento de Provisión de Vacantes mediante la Figura de Encargo. Si se realiza una comparación de este resultado, frente al presentado durante el primer trimestre de 2023, se evidencia una mejoría considerable en los tiempos, toda vez que el promedio de días para la provisión durante el primer trimestre de 2023 fue de 83 días, a diferencia del resultado de esta vigencia, el cual es equivalente a un promedio de 60 días.
No obstante de lo anterior y a pesar de la mejoraría en los tiempos de provisión, es necesario continuar realizando reducciones en los tiempos de las actividades en las etapas 3 y 4 y durante el proceso de expedición del acto administrativo de nombramiento, en aras de lograr tener mejores resultados y llegar a la meta establecida para el presente indicador.</t>
  </si>
  <si>
    <t>En el periodo correspondiente al segundo trimestre de 2024, se observa un sobrecumplimiento de la meta propuesta en los resultados del indicador de los meses de abril (131%) y junio (154%), evidenciando un mejoramiento en todas las etapas de la convocatoria y siendo junio el mes de mejores tiempos en la provisión en lo que va de la vigencia 2024. De otra parte, para mayo se observa que el resultado (98%) fue ligeramente por debajo del 100%, considerando retrasos en los tiempos presentados en particular para dos convocatorias, en las actividades que se realizan a partir de la Etapa No. 2 "Estudio Citación a Prueba Psicométrica" hasta la posesión de los candidatos.
En ese orden de ideas, con corte al primer semestre de 2024, se observa un cumplimiento en el indicador con un resultado acumulado del 105% y una tendencia de mejora en el cumplimiento del indicador.</t>
  </si>
  <si>
    <t>Para el mes de julio, no se presentaron novedades de ingreso de personal por concepto de encargos y/o nombramientos provisionales, por lo que para este mes no se realiza el diligenciamiento del indicador.
Durante el mes de agosto se observa una leve disminución en el resultado del indicador, esto es, realizando una comparación con el último mes comparable el cual corresponde a junio; a pesar de lo anterior se observa un cumplimiento del indicador con un resultado de 91% para este mes.
En el mes de septiembre, se observa una mejora en 6 días, respecto del mes de agosto, en los tiempos de cubrimiento de las vacantes, en ese sentido para este mes se presenta un resultado del indicador de un 100%.
Durante el tercer trimestre se presentó un promedio de 96% en los resultados del indicador, observando así un cumplimiento en la meta del indicador, con un resultado acumulado anual de 103%, lo cual representa un cumplimiento de la meta del indicador que probablemente se ratificará en los resultados del último trimestre.</t>
  </si>
  <si>
    <t>En el periodo correspondiente al cuarto trimestre de la vigencia 2024 se observa que el resultado del indicador para octubre (117%) fue uno de los mejores, ya que se logró finalizar 2 convocatorias en un tiempo promedio de 47 días; ahora bien para el mes de noviembre se presenta un resultado (89%) por debajo de la meta planteada, toda vez para este mes se finalizaron 4 convocatorias que afectaron el promedio del tiempo del indicador, debido a asuntos presupuestales, entre otras circunstancias. No obsante lo anterior, para el mes de diciembre se presentó un resultado (154%) óptimo en el cumplimiento del indicador, con un promedio de 36 días en la provisión de 24 vacantes.
En ese sentido para el IV trimestre de 2024, se obtuvo un resultado promedio del 120%, y un resultado acumulado anual del 105% con un promedio de 52 días en la provisión de 15 vacantes mediante la figura de encargo y 92 vacantes provistos a través de nombramiento provisional para la vigencia 2024. Respecto a la vigencia 2023, en donde se presentó un promedio de 67 días, el tiempo de provisión de vacantes mejoró en 15 días para el año 2024.</t>
  </si>
  <si>
    <t>Resultado acumulado año 2024</t>
  </si>
  <si>
    <t>% año 2024</t>
  </si>
  <si>
    <t>En el periodo correspondiente al cuarto trimestre de 2024 se presentó un promedio trimestral del 91,30%, presentando así un resultado ligeramente por debajo, del producido para el IV trimestre de 2023, en el que se dio un promedio del 92.01%. Ahora bien es importante mencionar que para noviembre se presentó un total de 13 retiros, situación que afectó el cumplimiento del indicador para este mes, no obstante para diciembre se logró recuperar el indicador debido a la provisión de vacantes a través de las convocatorias que se finalizaron a través de la figura de encargo y provisionalidad.
El resultado anual fue del 92% con un promedio de 687 cargos provistos, evidenciando el mismo resultado presentado para el año 2023.</t>
  </si>
  <si>
    <t>Durante el cuarto trimestre se llevaron a cabo once (11) cursos en el marco de los programas de formación. La medición de la brecha de aprendizaje para este periodo fue del 19%, cifra que, si bien excede la meta establecida del 10%, muestra una disminución notable en comparación con los trimestres anteriores. Este resultado sugiere una mejora en la eficacia de las intervenciones de formación aplicadas.
Es importante señalar que la participación incompleta en los test iniciales y finales por parte de algunos participantes ha influido en el porcentaje total del indicador, afectando la precisión de esta medición. A pesar de estos desafíos, el porcentaje total acumulado de la brecha de aprendizaje para el año 2024 fue del 28,8%. Este resultado no solo supera la meta anual, sino que también refleja un progreso significativo en la reducción de la brecha de aprendizaje a lo largo del año.
En conclusión, los esfuerzos realizados para optimizar los programas de formación están dando frutos, evidenciados en la reducción sostenida de la brecha de aprendizaje. Continuar con la evaluación precisa del impacto de estos programas y la implementación de mejoras basadas en datos concretos será esencial para mantener y aumentar la efectividad de las iniciativas de formación en el futuro</t>
  </si>
  <si>
    <r>
      <rPr>
        <b/>
        <sz val="10"/>
        <rFont val="Arial"/>
        <family val="2"/>
      </rPr>
      <t>Julio:</t>
    </r>
    <r>
      <rPr>
        <sz val="10"/>
        <rFont val="Arial"/>
        <family val="2"/>
      </rPr>
      <t xml:space="preserve"> Durante el mes de Julio no se cubrió vacante alguna, por lo tanto, no se tiene una medición del indicador para este mes. 
Durante la vigencia 2024, el indicador presentó una tendencia creciente con un resultado acumulado anual del 105,49% y un promedio de 52 días en el tiempo de provisión de vacantes mediante las figuras de encargo y nombramiento provisional.
Se observa que para los meses de junio y diciembre se presentaron los mejores resultados en el indicador con un promedio de 36 días en el tiempo de provisión; lo anterior es debido a la mejora en los tiempos de las Etapas No. 2 - Estudio Citación a Prueba Psicométrica, No. 3 - Estudio Citación a Prueba Psicométrica y No. 4 - Estudio Verificación Derecho Preferencial de Encargo, las cuales para algunas convocatorias se disminuyeron los tiempo en aproximadamente un 40%. Igualmente es importante mencionar que para estos meses algunas convocatorias presentaron mejoras significativas en los tiempos involucrados en el trámite de vinculación de los candidatos (acto administrativo y posesión y para el caso de encargos, también se mejoraron los tiempos de las actividades para la Selección y Revisión Requisitos Candidato).
Ahora bien para meses como febrero se presentaron resultados no óptimos en el indicador, toda vez que, por asuntos presupuestales y otras circunstancias, para este mes se finalizaron varias convocatorias abiertas en la vigencia 2023.
Finalmente es relevante señalar que el indicador presentó mejoras importantes, respecto a los resultados del año 2023, en donde el promedio de días anual para la provisión de vacantes, fue de 67 días; presentando así una mejora en 15 días para el cierre del 2024.</t>
    </r>
  </si>
  <si>
    <t>Durante la vigencia 2024, el indicador presentó una tendencia decreciente con un resultado acumulado anual del 92% y un promedio de 687 cargos provistos.
Se observa que para los meses de febrero y mayo se presentaron los resultados mas elevados en el indicador con un promedio de 697 cargos provistos de la planta de personal; lo anterior obedece a los niveles bajos de rotación de personal presentados.
Ahora bien a partir de la segunda mitad del año, el indicador presentó un menor nivel de poblamiento de la planta en razón a los altos indices de rotación de personal presentados en los meses de junio y julio. No obstante lo anterior, a lo largo del año se presentó un resultado óptimo en el indicador de poblamiento de planta de personal. 
A manera de conclusión se evidencia que el indicador presentó el mismo resultado acumulado, respecto a los resultados del año 2023; por lo que es importante que para el 2025 se presente un incremento y mantenimiento en el nivel del poblamiento de la planta de personal.</t>
  </si>
  <si>
    <t xml:space="preserve"> </t>
  </si>
  <si>
    <r>
      <t xml:space="preserve">Primer Trimestre:
</t>
    </r>
    <r>
      <rPr>
        <sz val="11"/>
        <rFont val="Verdana"/>
        <family val="2"/>
      </rPr>
      <t xml:space="preserve">En el primer trimestre del 2024, se llevaron a cabo Inscripciones al Servicio Gimnasio Bodytech.
Pausas activas en disciplinas de dardos y domino.
Campeonatos de fútbol y voleibol. El porcentaje de satisfacción obtenido fue de 99,8%
</t>
    </r>
    <r>
      <rPr>
        <b/>
        <sz val="11"/>
        <rFont val="Verdana"/>
        <family val="2"/>
      </rPr>
      <t xml:space="preserve">
Segundo Trimestre:
</t>
    </r>
    <r>
      <rPr>
        <sz val="11"/>
        <rFont val="Verdana"/>
        <family val="2"/>
      </rPr>
      <t xml:space="preserve">Durante el segundo trimestre de 2024 se realizaron  dos caminatas culturales y recreativas a la Candelaria.
Bolos y Clases de baile en las Regionales 
Continuidad del programa del gimnasio.
Valoraciones médicas.
Integración en disciplinas deportivas de fútbol y Boleivol.  Se obtuvo porcentaje de satisfaciòn del 100%      
                                                                                                                                                     </t>
    </r>
    <r>
      <rPr>
        <b/>
        <sz val="11"/>
        <rFont val="Verdana"/>
        <family val="2"/>
      </rPr>
      <t xml:space="preserve">                                                                                                                                                                                                                                                                                                                                                                                                                             Tercer Trimestre:                                                                                                                                                                                                                                                                                                                                                                                                                                                                                                              </t>
    </r>
    <r>
      <rPr>
        <sz val="11"/>
        <rFont val="Verdana"/>
        <family val="2"/>
      </rPr>
      <t xml:space="preserve">Durante el tercer trimestre de 2024, se realizaron actividades programadas en el Cronograma:
Clases de baile en intendencias Regionales y sede Bogotá
Continuidad del programa del gimnasio.
Continuidad a las actividades de integración deportiva: tenis de mesa, natación, atletismo.
Integración en disciplinas deportivas de fútbol y voleibol.  Se obtuvo porcentaje de satisfaciòn del 100% </t>
    </r>
    <r>
      <rPr>
        <b/>
        <sz val="11"/>
        <rFont val="Verdana"/>
        <family val="2"/>
      </rPr>
      <t xml:space="preserve">
Cuarto Trimestre:                                                                                                                                                                                                                                                                                                                                                                                                                                                                                                              </t>
    </r>
    <r>
      <rPr>
        <sz val="11"/>
        <rFont val="Verdana"/>
        <family val="2"/>
      </rPr>
      <t xml:space="preserve">Durante el cuarto trimestre del 2024, se realizaron actividades programadas en el Cronograma, Festivales deportivos internos de Futboll, Tenis de Mesa, Voleibol, Ajedrez y Minitejo. Tambièn se realizaron las valoraciones medicas para funcioanrios con comorbilidad arterial y respiratoria como chequeo medico. Se participò en los juegos de la Integraciòn de la Funciòn Pùblica, en las disciplinas de Voleibol, Billar libre, Billar 3 bandas  y Ajedrez. Continuidad del programa del gimnasio.  Se obtuvo porcentaje de satisfaciòn del 99%   </t>
    </r>
    <r>
      <rPr>
        <b/>
        <sz val="11"/>
        <rFont val="Verdana"/>
        <family val="2"/>
      </rPr>
      <t xml:space="preserve">                        
Se observa un nivel de sa tisfacciòn del 99,8% en la mediciòn de satisfacciòn del PBS 2024           </t>
    </r>
  </si>
  <si>
    <r>
      <rPr>
        <b/>
        <sz val="11"/>
        <rFont val="Verdana"/>
        <family val="2"/>
      </rPr>
      <t>Primer Trimestre:</t>
    </r>
    <r>
      <rPr>
        <sz val="11"/>
        <rFont val="Verdana"/>
        <family val="2"/>
      </rPr>
      <t xml:space="preserve">
En el primer trimestre del 2024, se llevaron a cabo varias actividades para el PBSI, incluyendo el Voluntariado Corporativo Supersociedades-Bancolombia para hijos de servidores del nivel asistencial y técnico, la primera jornada de las Ferias Super emprendimiento, un homenaje por cumpleaños del primer bimestre y la celebración del Día de la Felicidad. Durante este periodo, se obtuvo un porcentaje de satisfacción del 93,8%.
</t>
    </r>
    <r>
      <rPr>
        <b/>
        <sz val="11"/>
        <rFont val="Verdana"/>
        <family val="2"/>
      </rPr>
      <t>Segundo Trimestre:</t>
    </r>
    <r>
      <rPr>
        <sz val="11"/>
        <rFont val="Verdana"/>
        <family val="2"/>
      </rPr>
      <t xml:space="preserve">
Durante el segundo trimestre de 2024, se realizaron actividades adicionales, como dos jornadas de Ferias Super Emprendimiento, el Día del Secretario y la Secretaria, el Día del Niño y la Niña, un homenaje por cumpleaños del segundo bimestre del año, la Jornada del Día de la Mascota y el Reconocimiento al Día del Servidor Público.  Se obtuvo porcentaje de satisfaciòn del 100%      
                                                                                                                                                                                                                                                                                                                                                                                                                                                                                                                                                                                  </t>
    </r>
    <r>
      <rPr>
        <b/>
        <sz val="11"/>
        <rFont val="Verdana"/>
        <family val="2"/>
      </rPr>
      <t xml:space="preserve">Tercer Trimestre:   </t>
    </r>
    <r>
      <rPr>
        <sz val="11"/>
        <rFont val="Verdana"/>
        <family val="2"/>
      </rPr>
      <t xml:space="preserve">                                                                                                                                                                                                                                                                                                                                                                                                                                                                                                           Durante el tercer trimestre de 2024, se realizaron actividades programadas en el Cronograma, como Reconocimiento a la gestión de atención al Ciudadano y a los conductores, Taller de transición dorada para los funcionarios prepensionados,  una jornada de Feria Super Emprendimiento, el Día del abuelo, Reconocimiento por cumpleaños y la semana de Bienestar, formación y Salud Mental, con charlas de neuroconexion familar y las jornada de Spa y el Abrazatón.  Se obtuvo porcentaje de satisfaciòn del 100% 
</t>
    </r>
    <r>
      <rPr>
        <b/>
        <sz val="11"/>
        <rFont val="Verdana"/>
        <family val="2"/>
      </rPr>
      <t xml:space="preserve">Cuarto Trimestre: </t>
    </r>
    <r>
      <rPr>
        <sz val="11"/>
        <rFont val="Verdana"/>
        <family val="2"/>
      </rPr>
      <t xml:space="preserve">                                                                                                                                                                                                                                                                                                                                                                                                                                                                                                             Durante el cuarto trimestre de 2024, se realizaron actividades programadas en el Cronograma, como Vacaciones Recreativas, Aniversario Institucional, Jornada de Integraciòn del Dia de los Niños (Concurso de disfraces y oficinas decoradas), Reconocimiento a la gestión de Defensa Judicial,  una jornada de Feria Super Emprendimiento,  Reconocimiento por cumpleaños, Novena de Navidad y Cierre de Gestiòn.  Se obtuvo porcentaje de satisfaciòn del 99,82%                  
</t>
    </r>
    <r>
      <rPr>
        <b/>
        <sz val="11"/>
        <rFont val="Verdana"/>
        <family val="2"/>
      </rPr>
      <t xml:space="preserve">Se evidencia un porcentaje de satisfacciòn del PBI 99.3%  para el 2024    </t>
    </r>
    <r>
      <rPr>
        <sz val="11"/>
        <rFont val="Verdana"/>
        <family val="2"/>
      </rPr>
      <t xml:space="preserve">                </t>
    </r>
  </si>
  <si>
    <t xml:space="preserve">o	Ferias Super Emprendimiento, Feria de Beneficios Compesar y FESS, talleres para prepensionados, Semana de Bienestar, Abrazatón y Jornadas de Spa.
o	Continuidad en el gimnasio, clases de baile, integración en disciplinas deportivas, y actividades relacionadas con salud mental.
Según informes de la Función Pública, talleres enfocados en salud mental y formación para prepensionados están alineados con las políticas de bienestar nacional. Con las ferias de super emprendimientos se permite ayudar a la economía de los funcionarios a brindarles espacios de reconocimiento de su marca. La semana de bienestar ayuda a la gestión de emociones, enseñanza de técnicas para el manejo de estrés y contribuyó a adquirir herramientas con el fin de expandir los conocimientos al entorno de los funcionarios.
El porcentaje de satisfacción fue del 100%. Es importante mencionar que se están llevando a cabo actividades para promover un estilo de vida saludable y fortalecer la salud mental de los funcionarios.  El porcentaje de satisfacción fue del 100%                                                                                                                                                                                                                                    </t>
  </si>
  <si>
    <t>o	Se tiene el día del secretario(a), Día del niño(a), homenaje por cumpleaños, Jornada del Día de la Mascota, y reconocimiento al Día del Servidor Público.
o	También se realizan caminatas culturales, bolos y clases de baile en regionales, valoraciones médicas, y deportes integrativos.
Estudios del Ministerio de Salud resaltan que actividades como caminatas culturales no solo fortalecen el bienestar físico sino también el sentido de pertenencia institucional y permiten mejorar el clima laboral y la unificación de culturas.
El porcentaje de satisfacción fue del 100%. Es importante mencionar que se están llevando a cabo actividades para promover un estilo de vida saludable.</t>
  </si>
  <si>
    <t>o	Se realizan eventos como Voluntariado para hijos de servidores, Ferias Super Emprendimiento, homenaje por cumpleaños del primer bimestre y celebración del Día de la Felicidad.
o	También se gestionan actividades enfocadas en deportes y estilos de vida saludable: Se realizan las inscripciones al gimnasio Bodytech, pausas activas y campeonatos deportivos en fútbol y voleibol internos.
La promoción del bienestar integral sigue tendencias similares en entidades públicas como la Superintendencia de Industria y Comercio (SIC), que organiza actividades deportivas trimestrales como parte de su programa de entornos laborales saludables. Estas actividades contribuyen a mitigar el estrés laboral y mejoran el desempeño organizacional, crear espacios de interacción que permiten el mejor entendimiento entre áreas y el clima laboral. Se obtuvo un porcentaje de satisfacción del 96, 9% durante el primer trimestre.</t>
  </si>
  <si>
    <t xml:space="preserve">                                                                                                                                                                                                                                                                                                                                                                                                                                                                                o	Aniversario institucional, vacaciones recreativas, reconocimiento a la gestión, Feria Super Emprendimiento, Novena de Navidad y Cierre de Gestión.
o	Festivales deportivos internos, valoraciones médicas específicas, y participación en los Juegos de Integración de la Función Pública.
Las valoraciones médicas preventivas son una práctica destacada que refuerza las recomendaciones de la Organización Panamericana de la Salud (OPS).
Se evidencia cumplimiento en las activiadades desarrolladas  con un porcentaje de satisfacciòn en el PBSI para el año 2024 del 99,6%</t>
  </si>
  <si>
    <t>Es necesario señalar que, en el mes de octubre no se registraron ingresos en la Entidad.
-Ahora bien, en lo que compete a los meses de noviembre y diciembre de 2024, es preciso destacar que el curso virtual en Moodle, su enlace de acceso se encuentra afectado. Por lo tanto, los funcionarios nuevos de estos meses, no han logrado desarrollar el mismo. En consecuencia, el caso fue escalado con anterioridad a la Dirección de Tecnología de la Información y las Comunicaciones y se encuentran en proceso de solucionar el inconveniente y habilitar nuevamente el citado curso.</t>
  </si>
  <si>
    <r>
      <rPr>
        <b/>
        <sz val="10"/>
        <rFont val="Arial"/>
        <family val="2"/>
      </rPr>
      <t>Para el mes de octubre de 2024</t>
    </r>
    <r>
      <rPr>
        <sz val="10"/>
        <rFont val="Arial"/>
        <family val="2"/>
      </rPr>
      <t xml:space="preserve">, se presenta una ejecución del 100%, correspondiente a la ejecución de 25 actividades, de 25 programadas. Frente al acumulado, este presenta una ejecución del 77% incumpliendo así la meta de un 83% de ejecución anual. Esta situación se presenta en su mayoría, por incumplimientos de la ARL en asesorías y la inoportunidad en el cubrimiento de vacantes, razones desafortunadas ya que estas vacantes, cuentan con un perfil muy especializado y como tal, la dificultad en la ejecución de actividades de estos frentes. 
</t>
    </r>
    <r>
      <rPr>
        <b/>
        <sz val="10"/>
        <rFont val="Arial"/>
        <family val="2"/>
      </rPr>
      <t>Para el mes de noviembre de 2024,</t>
    </r>
    <r>
      <rPr>
        <sz val="10"/>
        <rFont val="Arial"/>
        <family val="2"/>
      </rPr>
      <t xml:space="preserve"> se presenta un incumplimiento en la gestión del mes, ya que de 34 actividades, se cumplieron 32 de ellas, lo que representa un 94% de ejecución. 
En lo que concierne al acumulado al mes de noviembre de 2024, se cumple con un 95%. 
Con respecto al acumulado anual, este representa un 87%, que frente a la meta del 90%, se evidencia un incumplimiento.
las actividades sobre las cuales se concentra dicho incumplimiento son:
Realizar preauditoría de indicadores del SGSST
Actualización de los planes de emergencias por intendencia incluye MEDEVAC actualizado
</t>
    </r>
    <r>
      <rPr>
        <b/>
        <sz val="10"/>
        <rFont val="Arial"/>
        <family val="2"/>
      </rPr>
      <t>Diciembre de 2024</t>
    </r>
    <r>
      <rPr>
        <sz val="10"/>
        <rFont val="Arial"/>
        <family val="2"/>
      </rPr>
      <t xml:space="preserve">
En lo que concierne aa la gestión del mes de diciembre de 2024, se obtuvó un 89%. 
Con respecto al acumulado anual, este representa un 95%, que frente a la meta del 95%, se evidencia cumplimiento.
Las actividades que para el mes de diciembre de 2024 presentaron incumplimiento, son las siguientes:
Identificación de controles de peligros y riesgos.
Actualizar el programa de prevencion de sustancias quimicas
Revisión de la matriz legal por profesional asesor  (ARL)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</si>
</sst>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4" formatCode="0.0"/>
    <numFmt numFmtId="185" formatCode="0.0%"/>
    <numFmt numFmtId="192" formatCode="0.0000"/>
    <numFmt numFmtId="195" formatCode="0.00000000"/>
  </numFmts>
  <fonts count="65"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b/>
      <sz val="11"/>
      <name val="Arial"/>
      <family val="2"/>
    </font>
    <font>
      <b/>
      <sz val="11"/>
      <color indexed="9"/>
      <name val="Arial"/>
      <family val="2"/>
    </font>
    <font>
      <u/>
      <sz val="11"/>
      <name val="Arial"/>
      <family val="2"/>
    </font>
    <font>
      <sz val="11"/>
      <name val="Arial"/>
      <family val="2"/>
    </font>
    <font>
      <b/>
      <sz val="16"/>
      <name val="Arial"/>
      <family val="2"/>
    </font>
    <font>
      <b/>
      <u/>
      <sz val="11"/>
      <name val="Arial"/>
      <family val="2"/>
    </font>
    <font>
      <b/>
      <sz val="11"/>
      <name val="Verdana"/>
      <family val="2"/>
    </font>
    <font>
      <sz val="11"/>
      <name val="Verdana"/>
      <family val="2"/>
    </font>
    <font>
      <sz val="9"/>
      <color indexed="81"/>
      <name val="Tahoma"/>
      <family val="2"/>
    </font>
    <font>
      <b/>
      <sz val="9"/>
      <color indexed="81"/>
      <name val="Tahoma"/>
      <family val="2"/>
    </font>
    <font>
      <sz val="9"/>
      <color indexed="81"/>
      <name val="Tahoma"/>
      <family val="2"/>
    </font>
    <font>
      <b/>
      <sz val="9"/>
      <color indexed="81"/>
      <name val="Tahoma"/>
      <family val="2"/>
    </font>
    <font>
      <sz val="9"/>
      <color indexed="81"/>
      <name val="Verdana"/>
      <family val="2"/>
    </font>
    <font>
      <sz val="12"/>
      <name val="Verdana"/>
      <family val="2"/>
    </font>
    <font>
      <b/>
      <sz val="12"/>
      <name val="Verdana"/>
      <family val="2"/>
    </font>
    <font>
      <b/>
      <sz val="11"/>
      <color indexed="9"/>
      <name val="Verdana"/>
      <family val="2"/>
    </font>
    <font>
      <sz val="9"/>
      <color indexed="81"/>
      <name val="Tahoma"/>
      <family val="2"/>
    </font>
    <font>
      <b/>
      <sz val="9"/>
      <color indexed="81"/>
      <name val="Tahoma"/>
      <family val="2"/>
    </font>
    <font>
      <sz val="10"/>
      <color theme="1"/>
      <name val="Arial"/>
      <family val="2"/>
    </font>
    <font>
      <sz val="10"/>
      <color theme="0"/>
      <name val="Arial"/>
      <family val="2"/>
    </font>
    <font>
      <b/>
      <sz val="10"/>
      <color theme="0"/>
      <name val="Arial"/>
      <family val="2"/>
    </font>
    <font>
      <sz val="10"/>
      <color rgb="FFFF0000"/>
      <name val="Arial"/>
      <family val="2"/>
    </font>
    <font>
      <b/>
      <sz val="12"/>
      <color theme="0"/>
      <name val="Verdana"/>
      <family val="2"/>
    </font>
    <font>
      <b/>
      <sz val="11"/>
      <color theme="0"/>
      <name val="Verdana"/>
      <family val="2"/>
    </font>
    <font>
      <b/>
      <sz val="10"/>
      <color rgb="FFFF0000"/>
      <name val="Arial"/>
      <family val="2"/>
    </font>
    <font>
      <sz val="12"/>
      <color theme="1"/>
      <name val="Verdana"/>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00FF00"/>
        <bgColor indexed="64"/>
      </patternFill>
    </fill>
    <fill>
      <patternFill patternType="solid">
        <fgColor rgb="FF333399"/>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841">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57" fillId="25" borderId="0" xfId="0" applyFont="1" applyFill="1"/>
    <xf numFmtId="0" fontId="58" fillId="25" borderId="0" xfId="0" applyFont="1" applyFill="1"/>
    <xf numFmtId="0" fontId="59" fillId="25" borderId="0" xfId="0" applyFont="1" applyFill="1"/>
    <xf numFmtId="0" fontId="59" fillId="25" borderId="0" xfId="0" applyFont="1" applyFill="1" applyBorder="1"/>
    <xf numFmtId="0" fontId="58" fillId="25" borderId="0" xfId="0" applyFont="1" applyFill="1" applyAlignment="1">
      <alignment vertical="center" wrapText="1"/>
    </xf>
    <xf numFmtId="0" fontId="58"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58"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59" fillId="25" borderId="0" xfId="0" applyFont="1" applyFill="1" applyProtection="1">
      <protection locked="0"/>
    </xf>
    <xf numFmtId="0" fontId="59" fillId="29" borderId="0" xfId="0" applyFont="1" applyFill="1" applyBorder="1" applyProtection="1">
      <protection locked="0"/>
    </xf>
    <xf numFmtId="0" fontId="58" fillId="25" borderId="0" xfId="0" applyFont="1" applyFill="1" applyAlignment="1" applyProtection="1">
      <alignment vertical="center" wrapText="1"/>
      <protection locked="0"/>
    </xf>
    <xf numFmtId="0" fontId="58" fillId="25" borderId="0" xfId="0" applyFont="1" applyFill="1" applyAlignment="1" applyProtection="1">
      <alignment horizontal="center" vertical="center" wrapText="1"/>
      <protection locked="0"/>
    </xf>
    <xf numFmtId="0" fontId="59" fillId="25" borderId="0" xfId="0" applyFont="1" applyFill="1" applyAlignment="1" applyProtection="1">
      <alignment horizontal="center"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1" fillId="25" borderId="21" xfId="0" applyFont="1" applyFill="1" applyBorder="1" applyAlignment="1" applyProtection="1">
      <alignment vertical="center" wrapText="1"/>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85" fontId="2" fillId="30" borderId="17" xfId="34" applyNumberFormat="1" applyFont="1" applyFill="1" applyBorder="1" applyAlignment="1" applyProtection="1">
      <alignment horizontal="center"/>
    </xf>
    <xf numFmtId="185" fontId="2" fillId="25" borderId="17" xfId="34" applyNumberFormat="1" applyFont="1" applyFill="1" applyBorder="1" applyAlignment="1" applyProtection="1">
      <alignment horizontal="center"/>
    </xf>
    <xf numFmtId="0" fontId="3" fillId="25" borderId="24" xfId="0"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8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58" fillId="25" borderId="0" xfId="0" applyFont="1" applyFill="1" applyProtection="1"/>
    <xf numFmtId="0" fontId="60" fillId="25" borderId="0" xfId="0" applyFont="1" applyFill="1" applyProtection="1"/>
    <xf numFmtId="0" fontId="58"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5" xfId="32" applyFont="1" applyFill="1" applyBorder="1" applyAlignment="1" applyProtection="1">
      <alignment horizontal="center" vertical="center" wrapText="1"/>
    </xf>
    <xf numFmtId="0" fontId="57" fillId="25" borderId="0" xfId="0" applyFont="1" applyFill="1" applyProtection="1">
      <protection locked="0"/>
    </xf>
    <xf numFmtId="0" fontId="59" fillId="25" borderId="0" xfId="0" applyFont="1" applyFill="1" applyAlignment="1" applyProtection="1">
      <alignment vertical="center" wrapText="1"/>
      <protection locked="0"/>
    </xf>
    <xf numFmtId="9" fontId="60" fillId="25" borderId="0" xfId="0" applyNumberFormat="1" applyFont="1" applyFill="1" applyProtection="1"/>
    <xf numFmtId="0" fontId="2" fillId="26" borderId="26" xfId="0" applyFont="1" applyFill="1" applyBorder="1" applyAlignment="1" applyProtection="1">
      <alignment horizontal="center" wrapText="1"/>
    </xf>
    <xf numFmtId="0" fontId="2" fillId="25" borderId="15" xfId="0" applyFont="1" applyFill="1" applyBorder="1" applyAlignment="1" applyProtection="1">
      <alignment vertical="center"/>
    </xf>
    <xf numFmtId="0" fontId="2" fillId="25" borderId="23" xfId="0" applyFont="1" applyFill="1" applyBorder="1" applyAlignment="1" applyProtection="1">
      <alignment horizontal="center" vertical="center"/>
    </xf>
    <xf numFmtId="0" fontId="2" fillId="25" borderId="27" xfId="0" applyFont="1" applyFill="1" applyBorder="1" applyAlignment="1" applyProtection="1">
      <alignment horizontal="center" vertical="center"/>
    </xf>
    <xf numFmtId="0" fontId="2" fillId="25" borderId="19" xfId="0" applyFont="1" applyFill="1" applyBorder="1" applyAlignment="1" applyProtection="1">
      <alignment horizontal="center" vertical="center"/>
    </xf>
    <xf numFmtId="0" fontId="2" fillId="25" borderId="14" xfId="0" applyFont="1" applyFill="1" applyBorder="1" applyProtection="1"/>
    <xf numFmtId="9" fontId="2" fillId="25" borderId="17" xfId="0" applyNumberFormat="1" applyFont="1" applyFill="1" applyBorder="1" applyAlignment="1" applyProtection="1">
      <alignment horizontal="center"/>
    </xf>
    <xf numFmtId="9" fontId="2" fillId="31" borderId="17" xfId="0" applyNumberFormat="1" applyFont="1" applyFill="1" applyBorder="1" applyAlignment="1" applyProtection="1">
      <alignment horizontal="center"/>
    </xf>
    <xf numFmtId="9" fontId="2" fillId="31" borderId="22" xfId="0" applyNumberFormat="1" applyFont="1" applyFill="1" applyBorder="1" applyAlignment="1" applyProtection="1">
      <alignment horizontal="center"/>
    </xf>
    <xf numFmtId="9" fontId="2" fillId="31" borderId="18" xfId="0" applyNumberFormat="1" applyFont="1" applyFill="1" applyBorder="1" applyAlignment="1" applyProtection="1">
      <alignment horizontal="center"/>
    </xf>
    <xf numFmtId="9" fontId="3" fillId="25" borderId="24" xfId="34" applyFont="1" applyFill="1" applyBorder="1" applyAlignment="1" applyProtection="1"/>
    <xf numFmtId="0" fontId="59" fillId="24" borderId="10" xfId="32" applyFont="1" applyFill="1" applyBorder="1" applyProtection="1"/>
    <xf numFmtId="0" fontId="2" fillId="26" borderId="9" xfId="32" applyFont="1" applyFill="1" applyBorder="1" applyAlignment="1" applyProtection="1">
      <alignment horizontal="center" wrapText="1"/>
    </xf>
    <xf numFmtId="0" fontId="1" fillId="25" borderId="10" xfId="32" applyFont="1" applyFill="1" applyBorder="1" applyAlignment="1" applyProtection="1">
      <alignment horizontal="center"/>
    </xf>
    <xf numFmtId="0" fontId="2" fillId="25" borderId="19" xfId="0" applyFont="1" applyFill="1" applyBorder="1" applyAlignment="1" applyProtection="1">
      <alignment horizontal="center"/>
    </xf>
    <xf numFmtId="2" fontId="0" fillId="0" borderId="17" xfId="0" applyNumberFormat="1" applyFill="1" applyBorder="1" applyAlignment="1" applyProtection="1">
      <alignment horizontal="center" vertical="center"/>
    </xf>
    <xf numFmtId="2" fontId="2" fillId="0" borderId="17" xfId="0" applyNumberFormat="1" applyFont="1" applyFill="1" applyBorder="1" applyAlignment="1" applyProtection="1">
      <alignment horizontal="center" vertical="center"/>
    </xf>
    <xf numFmtId="0" fontId="3" fillId="25" borderId="28" xfId="0" applyFont="1" applyFill="1" applyBorder="1" applyAlignment="1" applyProtection="1"/>
    <xf numFmtId="0" fontId="3" fillId="24" borderId="10" xfId="0" applyFont="1" applyFill="1" applyBorder="1" applyAlignment="1" applyProtection="1">
      <alignment vertical="center"/>
    </xf>
    <xf numFmtId="0" fontId="2" fillId="26" borderId="9" xfId="0" applyFont="1" applyFill="1" applyBorder="1" applyAlignment="1" applyProtection="1">
      <alignment horizontal="center" vertical="center" wrapText="1"/>
    </xf>
    <xf numFmtId="185" fontId="2" fillId="30" borderId="18" xfId="34" applyNumberFormat="1" applyFont="1" applyFill="1" applyBorder="1" applyAlignment="1" applyProtection="1">
      <alignment horizontal="center"/>
    </xf>
    <xf numFmtId="0" fontId="2" fillId="25" borderId="21" xfId="0" applyFont="1" applyFill="1" applyBorder="1" applyAlignment="1" applyProtection="1">
      <alignment horizontal="center"/>
    </xf>
    <xf numFmtId="0" fontId="1" fillId="25" borderId="0" xfId="0" applyFont="1" applyFill="1" applyAlignment="1" applyProtection="1">
      <alignment vertical="center"/>
      <protection locked="0"/>
    </xf>
    <xf numFmtId="0" fontId="0" fillId="25" borderId="0" xfId="0" applyFill="1" applyAlignment="1" applyProtection="1">
      <alignment vertical="center"/>
      <protection locked="0"/>
    </xf>
    <xf numFmtId="0" fontId="58" fillId="25" borderId="0" xfId="0" applyFont="1" applyFill="1" applyAlignment="1" applyProtection="1">
      <alignment vertical="center"/>
    </xf>
    <xf numFmtId="0" fontId="1" fillId="25" borderId="0" xfId="0" applyFont="1" applyFill="1" applyAlignment="1" applyProtection="1">
      <alignment horizontal="center" vertical="center"/>
      <protection locked="0"/>
    </xf>
    <xf numFmtId="0" fontId="0" fillId="25" borderId="0" xfId="0" applyFill="1" applyAlignment="1" applyProtection="1">
      <alignment horizontal="center" vertical="center"/>
      <protection locked="0"/>
    </xf>
    <xf numFmtId="0" fontId="58" fillId="25" borderId="0" xfId="0" applyFont="1" applyFill="1" applyAlignment="1" applyProtection="1">
      <alignment horizontal="center" vertical="center"/>
    </xf>
    <xf numFmtId="9" fontId="1" fillId="25" borderId="0" xfId="34" applyFont="1" applyFill="1" applyProtection="1">
      <protection locked="0"/>
    </xf>
    <xf numFmtId="0" fontId="1" fillId="25" borderId="29" xfId="0" applyFont="1" applyFill="1" applyBorder="1" applyAlignment="1" applyProtection="1">
      <alignment vertical="center" wrapText="1"/>
    </xf>
    <xf numFmtId="0" fontId="2" fillId="25" borderId="30" xfId="0" applyFont="1" applyFill="1" applyBorder="1" applyAlignment="1" applyProtection="1">
      <alignment horizontal="center"/>
    </xf>
    <xf numFmtId="195" fontId="60" fillId="25" borderId="0" xfId="0" applyNumberFormat="1" applyFont="1" applyFill="1" applyProtection="1"/>
    <xf numFmtId="9" fontId="58" fillId="25" borderId="24" xfId="0" applyNumberFormat="1" applyFont="1" applyFill="1" applyBorder="1" applyAlignment="1" applyProtection="1">
      <alignment vertical="center" wrapText="1"/>
    </xf>
    <xf numFmtId="0" fontId="1" fillId="25" borderId="24" xfId="0" applyFont="1" applyFill="1" applyBorder="1" applyAlignment="1" applyProtection="1">
      <alignment vertical="center" wrapText="1"/>
    </xf>
    <xf numFmtId="0" fontId="27" fillId="29" borderId="31" xfId="0" applyFont="1" applyFill="1" applyBorder="1" applyAlignment="1" applyProtection="1">
      <protection locked="0"/>
    </xf>
    <xf numFmtId="0" fontId="27" fillId="29" borderId="0" xfId="0" applyFont="1" applyFill="1" applyAlignment="1" applyProtection="1">
      <protection locked="0"/>
    </xf>
    <xf numFmtId="9" fontId="1" fillId="25" borderId="24" xfId="0" applyNumberFormat="1" applyFont="1" applyFill="1" applyBorder="1" applyAlignment="1" applyProtection="1">
      <alignment vertical="center" wrapText="1"/>
    </xf>
    <xf numFmtId="0" fontId="1" fillId="25" borderId="10" xfId="0" applyFont="1" applyFill="1" applyBorder="1" applyAlignment="1" applyProtection="1">
      <alignment horizontal="center" vertical="center"/>
    </xf>
    <xf numFmtId="0" fontId="1" fillId="25" borderId="16" xfId="32" applyFont="1" applyFill="1" applyBorder="1" applyAlignment="1" applyProtection="1">
      <alignment horizontal="justify" vertical="center" wrapText="1"/>
    </xf>
    <xf numFmtId="0" fontId="39" fillId="29" borderId="31" xfId="0" applyFont="1" applyFill="1" applyBorder="1" applyAlignment="1" applyProtection="1">
      <protection locked="0"/>
    </xf>
    <xf numFmtId="0" fontId="39" fillId="29" borderId="0" xfId="0" applyFont="1" applyFill="1" applyAlignment="1" applyProtection="1">
      <protection locked="0"/>
    </xf>
    <xf numFmtId="9" fontId="60" fillId="25" borderId="0" xfId="34" applyFont="1" applyFill="1" applyProtection="1"/>
    <xf numFmtId="9" fontId="2" fillId="31" borderId="17" xfId="34" applyFont="1" applyFill="1" applyBorder="1" applyAlignment="1" applyProtection="1">
      <alignment horizontal="center"/>
    </xf>
    <xf numFmtId="0" fontId="1" fillId="25" borderId="15" xfId="32" applyFont="1" applyFill="1" applyBorder="1" applyAlignment="1" applyProtection="1">
      <alignment horizontal="center" vertical="center" wrapText="1"/>
    </xf>
    <xf numFmtId="0" fontId="1" fillId="25" borderId="16" xfId="32" applyFont="1" applyFill="1" applyBorder="1" applyAlignment="1" applyProtection="1">
      <alignment horizontal="center" vertical="center" wrapText="1"/>
    </xf>
    <xf numFmtId="0" fontId="25" fillId="0" borderId="0" xfId="32" applyFont="1" applyBorder="1" applyAlignment="1" applyProtection="1">
      <protection locked="0"/>
    </xf>
    <xf numFmtId="0" fontId="1" fillId="0" borderId="0" xfId="32" applyBorder="1" applyProtection="1">
      <protection locked="0"/>
    </xf>
    <xf numFmtId="0" fontId="1" fillId="0" borderId="0" xfId="32" applyBorder="1" applyAlignment="1" applyProtection="1">
      <protection locked="0"/>
    </xf>
    <xf numFmtId="0" fontId="1" fillId="0" borderId="0" xfId="32" applyProtection="1">
      <protection locked="0"/>
    </xf>
    <xf numFmtId="0" fontId="25" fillId="0" borderId="0" xfId="32" applyFont="1" applyFill="1" applyBorder="1" applyAlignment="1" applyProtection="1">
      <protection locked="0"/>
    </xf>
    <xf numFmtId="0" fontId="1" fillId="0" borderId="0" xfId="32" applyFill="1" applyBorder="1" applyProtection="1">
      <protection locked="0"/>
    </xf>
    <xf numFmtId="0" fontId="1" fillId="0" borderId="0" xfId="32" applyFill="1" applyBorder="1" applyAlignment="1" applyProtection="1">
      <protection locked="0"/>
    </xf>
    <xf numFmtId="0" fontId="1" fillId="0" borderId="0" xfId="32" applyFill="1" applyProtection="1">
      <protection locked="0"/>
    </xf>
    <xf numFmtId="0" fontId="26" fillId="0" borderId="0" xfId="32" applyFont="1" applyFill="1" applyBorder="1" applyAlignment="1" applyProtection="1">
      <protection locked="0"/>
    </xf>
    <xf numFmtId="0" fontId="1" fillId="29" borderId="0" xfId="32" applyFill="1" applyBorder="1" applyAlignment="1" applyProtection="1">
      <alignment horizontal="center" vertical="center"/>
    </xf>
    <xf numFmtId="0" fontId="1" fillId="29" borderId="0" xfId="32" applyFill="1" applyBorder="1" applyAlignment="1" applyProtection="1"/>
    <xf numFmtId="0" fontId="26" fillId="29" borderId="0" xfId="32" applyFont="1" applyFill="1" applyBorder="1" applyAlignment="1" applyProtection="1">
      <alignment horizontal="center"/>
    </xf>
    <xf numFmtId="0" fontId="1" fillId="29" borderId="0" xfId="32" applyFill="1" applyBorder="1" applyAlignment="1" applyProtection="1">
      <alignment horizontal="left"/>
    </xf>
    <xf numFmtId="0" fontId="26" fillId="0" borderId="0" xfId="32" applyFont="1" applyFill="1" applyBorder="1" applyAlignment="1" applyProtection="1"/>
    <xf numFmtId="0" fontId="1" fillId="0" borderId="0" xfId="32" applyFill="1" applyProtection="1"/>
    <xf numFmtId="0" fontId="27" fillId="29" borderId="0" xfId="32" applyFont="1" applyFill="1" applyAlignment="1" applyProtection="1">
      <alignment horizontal="center" vertical="center"/>
    </xf>
    <xf numFmtId="0" fontId="1" fillId="29" borderId="0" xfId="32" applyFill="1" applyProtection="1"/>
    <xf numFmtId="0" fontId="1" fillId="29" borderId="0" xfId="32" applyFill="1" applyAlignment="1" applyProtection="1">
      <alignment horizontal="center" vertical="center"/>
    </xf>
    <xf numFmtId="0" fontId="2" fillId="0" borderId="0" xfId="32" applyFont="1" applyFill="1" applyAlignment="1" applyProtection="1">
      <alignment horizontal="center"/>
      <protection locked="0"/>
    </xf>
    <xf numFmtId="0" fontId="59" fillId="32" borderId="26" xfId="32" applyFont="1" applyFill="1" applyBorder="1" applyAlignment="1" applyProtection="1">
      <alignment horizontal="center" vertical="center" wrapText="1"/>
    </xf>
    <xf numFmtId="0" fontId="59" fillId="32" borderId="30" xfId="32" applyFont="1" applyFill="1" applyBorder="1" applyAlignment="1" applyProtection="1">
      <alignment horizontal="center" vertical="center" wrapText="1"/>
    </xf>
    <xf numFmtId="0" fontId="2" fillId="0" borderId="0" xfId="32" applyFont="1" applyFill="1" applyAlignment="1" applyProtection="1">
      <alignment horizontal="center" vertical="center"/>
      <protection locked="0"/>
    </xf>
    <xf numFmtId="0" fontId="1" fillId="0" borderId="21" xfId="32" applyFont="1" applyBorder="1" applyAlignment="1" applyProtection="1">
      <alignment horizontal="center" vertical="center" wrapText="1"/>
    </xf>
    <xf numFmtId="1" fontId="1" fillId="0" borderId="21" xfId="32" applyNumberFormat="1" applyFont="1" applyFill="1" applyBorder="1" applyAlignment="1" applyProtection="1">
      <alignment horizontal="center" vertical="center" wrapText="1"/>
    </xf>
    <xf numFmtId="0" fontId="1" fillId="0" borderId="14" xfId="32" applyFont="1" applyBorder="1" applyAlignment="1" applyProtection="1">
      <alignment horizontal="center" vertical="center" wrapText="1"/>
    </xf>
    <xf numFmtId="0" fontId="1" fillId="0" borderId="14" xfId="32" applyFont="1" applyBorder="1" applyAlignment="1" applyProtection="1">
      <alignment horizontal="center" vertical="center" wrapText="1"/>
      <protection locked="0"/>
    </xf>
    <xf numFmtId="0" fontId="1" fillId="0" borderId="0" xfId="32" applyAlignment="1" applyProtection="1">
      <alignment horizontal="center" vertical="center"/>
      <protection locked="0"/>
    </xf>
    <xf numFmtId="184" fontId="1" fillId="0" borderId="0" xfId="32" applyNumberFormat="1" applyFill="1" applyBorder="1" applyAlignment="1" applyProtection="1">
      <alignment horizontal="center" wrapText="1"/>
      <protection locked="0"/>
    </xf>
    <xf numFmtId="0" fontId="1" fillId="0" borderId="0" xfId="32" applyProtection="1"/>
    <xf numFmtId="0" fontId="0" fillId="29" borderId="0" xfId="0" applyFill="1" applyAlignment="1" applyProtection="1">
      <alignment vertical="center"/>
    </xf>
    <xf numFmtId="0" fontId="0" fillId="0" borderId="0" xfId="0" applyFill="1" applyAlignment="1" applyProtection="1">
      <alignment vertical="center"/>
    </xf>
    <xf numFmtId="0" fontId="60" fillId="25" borderId="0" xfId="0" applyFont="1" applyFill="1" applyAlignment="1" applyProtection="1">
      <alignment vertical="center"/>
    </xf>
    <xf numFmtId="0" fontId="0" fillId="0" borderId="0" xfId="0" applyFill="1" applyAlignment="1" applyProtection="1">
      <alignment vertical="center"/>
      <protection locked="0"/>
    </xf>
    <xf numFmtId="0" fontId="27" fillId="29" borderId="0" xfId="0" applyFont="1" applyFill="1" applyAlignment="1" applyProtection="1">
      <alignment horizontal="right" vertical="center"/>
    </xf>
    <xf numFmtId="0" fontId="1" fillId="0" borderId="32" xfId="32" applyFont="1" applyBorder="1" applyAlignment="1" applyProtection="1">
      <alignment vertical="center"/>
    </xf>
    <xf numFmtId="0" fontId="1" fillId="25" borderId="21" xfId="32" applyFont="1" applyFill="1" applyBorder="1" applyAlignment="1" applyProtection="1">
      <alignment horizontal="justify" vertical="center" wrapText="1"/>
    </xf>
    <xf numFmtId="0" fontId="43" fillId="29" borderId="0" xfId="0" applyFont="1" applyFill="1" applyAlignment="1" applyProtection="1">
      <alignment vertical="center"/>
    </xf>
    <xf numFmtId="9" fontId="0" fillId="0" borderId="0" xfId="34" applyFont="1" applyProtection="1">
      <protection locked="0"/>
    </xf>
    <xf numFmtId="9" fontId="3" fillId="25" borderId="28" xfId="34" applyFont="1" applyFill="1" applyBorder="1" applyAlignment="1" applyProtection="1"/>
    <xf numFmtId="1" fontId="2" fillId="31" borderId="17" xfId="34" applyNumberFormat="1" applyFont="1" applyFill="1" applyBorder="1" applyAlignment="1" applyProtection="1">
      <alignment horizontal="center"/>
    </xf>
    <xf numFmtId="1" fontId="2" fillId="0" borderId="17" xfId="0" applyNumberFormat="1" applyFont="1" applyFill="1" applyBorder="1" applyAlignment="1" applyProtection="1">
      <alignment horizontal="center" vertical="center"/>
    </xf>
    <xf numFmtId="1" fontId="3" fillId="25" borderId="28" xfId="0" applyNumberFormat="1" applyFont="1" applyFill="1" applyBorder="1" applyAlignment="1" applyProtection="1"/>
    <xf numFmtId="0" fontId="2" fillId="33" borderId="33" xfId="0" applyFont="1" applyFill="1" applyBorder="1" applyAlignment="1" applyProtection="1">
      <alignment horizontal="center" vertical="center" wrapText="1"/>
    </xf>
    <xf numFmtId="9" fontId="2" fillId="30" borderId="18" xfId="34" applyNumberFormat="1" applyFont="1" applyFill="1" applyBorder="1" applyAlignment="1" applyProtection="1">
      <alignment horizontal="center"/>
    </xf>
    <xf numFmtId="9" fontId="58" fillId="25" borderId="0" xfId="34" applyFont="1" applyFill="1" applyProtection="1"/>
    <xf numFmtId="185" fontId="2" fillId="31" borderId="18" xfId="34" applyNumberFormat="1" applyFont="1" applyFill="1" applyBorder="1" applyAlignment="1" applyProtection="1">
      <alignment horizontal="center"/>
    </xf>
    <xf numFmtId="0" fontId="59" fillId="32" borderId="33" xfId="0" applyFont="1" applyFill="1" applyBorder="1" applyAlignment="1" applyProtection="1">
      <alignment horizontal="center" vertical="center" wrapText="1"/>
    </xf>
    <xf numFmtId="1" fontId="1" fillId="0" borderId="25" xfId="0" applyNumberFormat="1" applyFont="1" applyFill="1" applyBorder="1" applyAlignment="1" applyProtection="1">
      <alignment horizontal="center" vertical="center" wrapText="1"/>
    </xf>
    <xf numFmtId="0" fontId="1" fillId="34" borderId="25" xfId="32" applyFont="1" applyFill="1" applyBorder="1" applyAlignment="1" applyProtection="1">
      <alignment horizontal="center" vertical="center" wrapText="1"/>
    </xf>
    <xf numFmtId="1" fontId="1" fillId="34" borderId="25" xfId="0" applyNumberFormat="1" applyFont="1" applyFill="1" applyBorder="1" applyAlignment="1">
      <alignment horizontal="center" vertical="center" wrapText="1"/>
    </xf>
    <xf numFmtId="0" fontId="1" fillId="34" borderId="25" xfId="32" applyFont="1" applyFill="1" applyBorder="1" applyAlignment="1" applyProtection="1">
      <alignment horizontal="center" vertical="center" wrapText="1"/>
      <protection locked="0"/>
    </xf>
    <xf numFmtId="0" fontId="1" fillId="33" borderId="25" xfId="32" applyFont="1" applyFill="1" applyBorder="1" applyAlignment="1" applyProtection="1">
      <alignment horizontal="center" vertical="center" wrapText="1"/>
      <protection locked="0"/>
    </xf>
    <xf numFmtId="0" fontId="1" fillId="33" borderId="25" xfId="0" applyFont="1" applyFill="1" applyBorder="1" applyAlignment="1" applyProtection="1">
      <alignment horizontal="center" vertical="center" wrapText="1"/>
    </xf>
    <xf numFmtId="0" fontId="1" fillId="35" borderId="25" xfId="32" applyFont="1" applyFill="1" applyBorder="1" applyAlignment="1" applyProtection="1">
      <alignment horizontal="center" vertical="center" wrapText="1"/>
      <protection locked="0"/>
    </xf>
    <xf numFmtId="1" fontId="1" fillId="33" borderId="25" xfId="0" applyNumberFormat="1" applyFont="1" applyFill="1" applyBorder="1" applyAlignment="1" applyProtection="1">
      <alignment horizontal="center" vertical="center" wrapText="1"/>
    </xf>
    <xf numFmtId="0" fontId="1" fillId="34" borderId="25" xfId="0" applyFont="1" applyFill="1" applyBorder="1" applyAlignment="1">
      <alignment horizontal="center" vertical="center" wrapText="1"/>
    </xf>
    <xf numFmtId="49" fontId="1" fillId="0" borderId="0" xfId="32" applyNumberFormat="1" applyProtection="1">
      <protection locked="0"/>
    </xf>
    <xf numFmtId="192" fontId="1" fillId="0" borderId="0" xfId="32" applyNumberFormat="1" applyProtection="1">
      <protection locked="0"/>
    </xf>
    <xf numFmtId="10" fontId="1" fillId="0" borderId="0" xfId="34" applyNumberFormat="1" applyFont="1" applyFill="1" applyBorder="1" applyAlignment="1" applyProtection="1">
      <alignment horizontal="center" wrapText="1"/>
      <protection locked="0"/>
    </xf>
    <xf numFmtId="0" fontId="39" fillId="25" borderId="24"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9" fillId="0" borderId="24"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10" fontId="1" fillId="0" borderId="0" xfId="32" applyNumberFormat="1" applyProtection="1">
      <protection locked="0"/>
    </xf>
    <xf numFmtId="1" fontId="1" fillId="0" borderId="0" xfId="32" applyNumberFormat="1" applyProtection="1">
      <protection locked="0"/>
    </xf>
    <xf numFmtId="0" fontId="1" fillId="25" borderId="0" xfId="0" applyFont="1" applyFill="1" applyAlignment="1" applyProtection="1">
      <alignment wrapText="1"/>
      <protection locked="0"/>
    </xf>
    <xf numFmtId="10" fontId="3" fillId="25" borderId="11" xfId="32" applyNumberFormat="1" applyFont="1" applyFill="1" applyBorder="1" applyAlignment="1" applyProtection="1">
      <alignment horizontal="center"/>
    </xf>
    <xf numFmtId="10" fontId="39" fillId="0" borderId="9" xfId="32" applyNumberFormat="1" applyFont="1" applyFill="1" applyBorder="1" applyAlignment="1" applyProtection="1">
      <alignment horizontal="center" vertical="center"/>
    </xf>
    <xf numFmtId="10" fontId="3" fillId="25" borderId="24" xfId="32" applyNumberFormat="1" applyFont="1" applyFill="1" applyBorder="1" applyAlignment="1" applyProtection="1">
      <alignment horizontal="center"/>
    </xf>
    <xf numFmtId="0" fontId="57" fillId="0" borderId="21" xfId="32" applyFont="1" applyBorder="1" applyAlignment="1" applyProtection="1">
      <alignment horizontal="center" vertical="center" wrapText="1"/>
    </xf>
    <xf numFmtId="1" fontId="1" fillId="0" borderId="0" xfId="32" applyNumberFormat="1" applyProtection="1"/>
    <xf numFmtId="0" fontId="59" fillId="32" borderId="34" xfId="32" applyFont="1" applyFill="1" applyBorder="1" applyAlignment="1" applyProtection="1">
      <alignment horizontal="center" vertical="center" wrapText="1"/>
    </xf>
    <xf numFmtId="0" fontId="59" fillId="32" borderId="35" xfId="32" applyFont="1" applyFill="1" applyBorder="1" applyAlignment="1" applyProtection="1">
      <alignment horizontal="center" vertical="center" wrapText="1"/>
    </xf>
    <xf numFmtId="0" fontId="1" fillId="0" borderId="23" xfId="32" applyFont="1" applyFill="1" applyBorder="1" applyAlignment="1" applyProtection="1">
      <alignment horizontal="center" vertical="center" wrapText="1"/>
    </xf>
    <xf numFmtId="0" fontId="1" fillId="0" borderId="15" xfId="32" applyFont="1" applyBorder="1" applyAlignment="1" applyProtection="1">
      <alignment horizontal="center" vertical="center" wrapText="1"/>
    </xf>
    <xf numFmtId="0" fontId="1" fillId="0" borderId="15" xfId="32" applyFont="1" applyBorder="1" applyAlignment="1" applyProtection="1">
      <alignment horizontal="center" vertical="center" wrapText="1"/>
      <protection locked="0"/>
    </xf>
    <xf numFmtId="0" fontId="1" fillId="0" borderId="15" xfId="32" applyFont="1" applyFill="1" applyBorder="1" applyAlignment="1" applyProtection="1">
      <alignment horizontal="center" vertical="center" wrapText="1"/>
      <protection locked="0"/>
    </xf>
    <xf numFmtId="1" fontId="1" fillId="0" borderId="15" xfId="32" applyNumberFormat="1" applyFont="1" applyFill="1" applyBorder="1" applyAlignment="1" applyProtection="1">
      <alignment horizontal="center" vertical="center" wrapText="1"/>
      <protection locked="0"/>
    </xf>
    <xf numFmtId="1" fontId="1" fillId="0" borderId="15" xfId="32" applyNumberFormat="1" applyFont="1" applyFill="1" applyBorder="1" applyAlignment="1" applyProtection="1">
      <alignment horizontal="center" vertical="center" wrapText="1"/>
    </xf>
    <xf numFmtId="0" fontId="1" fillId="0" borderId="17" xfId="32" applyFont="1" applyFill="1" applyBorder="1" applyAlignment="1" applyProtection="1">
      <alignment horizontal="center" vertical="center" wrapText="1"/>
    </xf>
    <xf numFmtId="1" fontId="1" fillId="0" borderId="36" xfId="32" applyNumberFormat="1" applyFont="1" applyFill="1" applyBorder="1" applyAlignment="1" applyProtection="1">
      <alignment horizontal="center" vertical="center" wrapText="1"/>
    </xf>
    <xf numFmtId="10" fontId="2" fillId="30" borderId="17" xfId="34" applyNumberFormat="1" applyFont="1" applyFill="1" applyBorder="1" applyAlignment="1" applyProtection="1">
      <alignment horizontal="center"/>
    </xf>
    <xf numFmtId="0" fontId="59" fillId="29" borderId="0" xfId="0" applyFont="1" applyFill="1" applyAlignment="1" applyProtection="1">
      <alignment horizontal="left" vertical="center"/>
      <protection locked="0"/>
    </xf>
    <xf numFmtId="0" fontId="59" fillId="29" borderId="0" xfId="0" applyFont="1" applyFill="1" applyAlignment="1" applyProtection="1">
      <alignment horizontal="left" vertical="center" wrapText="1"/>
      <protection locked="0"/>
    </xf>
    <xf numFmtId="9" fontId="0" fillId="0" borderId="17" xfId="34" applyFont="1" applyFill="1" applyBorder="1" applyAlignment="1" applyProtection="1">
      <alignment horizontal="center" vertical="center"/>
    </xf>
    <xf numFmtId="0" fontId="46" fillId="0" borderId="25" xfId="32" applyFont="1" applyFill="1" applyBorder="1" applyAlignment="1" applyProtection="1">
      <alignment horizontal="center" vertical="center" wrapText="1"/>
    </xf>
    <xf numFmtId="0" fontId="46" fillId="0" borderId="25" xfId="0" applyFont="1" applyFill="1" applyBorder="1" applyAlignment="1" applyProtection="1">
      <alignment horizontal="center" vertical="center" wrapText="1"/>
    </xf>
    <xf numFmtId="0" fontId="46" fillId="0" borderId="25" xfId="0" applyFont="1" applyBorder="1" applyAlignment="1" applyProtection="1">
      <alignment horizontal="center" vertical="center" wrapText="1"/>
      <protection locked="0"/>
    </xf>
    <xf numFmtId="1" fontId="46" fillId="0" borderId="25" xfId="0" applyNumberFormat="1" applyFont="1" applyFill="1" applyBorder="1" applyAlignment="1" applyProtection="1">
      <alignment horizontal="center" vertical="center" wrapText="1"/>
      <protection locked="0"/>
    </xf>
    <xf numFmtId="0" fontId="45" fillId="0" borderId="25" xfId="0" applyFont="1" applyFill="1" applyBorder="1" applyAlignment="1" applyProtection="1">
      <alignment horizontal="center" vertical="center" wrapText="1"/>
      <protection locked="0"/>
    </xf>
    <xf numFmtId="1" fontId="45" fillId="0" borderId="25" xfId="0" applyNumberFormat="1" applyFont="1" applyFill="1" applyBorder="1" applyAlignment="1" applyProtection="1">
      <alignment horizontal="center" vertical="center" wrapText="1"/>
      <protection locked="0"/>
    </xf>
    <xf numFmtId="0" fontId="61" fillId="32" borderId="25" xfId="0" applyFont="1" applyFill="1" applyBorder="1" applyAlignment="1" applyProtection="1">
      <alignment horizontal="center" vertical="center" wrapText="1"/>
    </xf>
    <xf numFmtId="0" fontId="52" fillId="0" borderId="25" xfId="32" applyFont="1" applyFill="1" applyBorder="1" applyAlignment="1" applyProtection="1">
      <alignment horizontal="center" vertical="center" wrapText="1"/>
    </xf>
    <xf numFmtId="0" fontId="52" fillId="0" borderId="25" xfId="32" applyFont="1" applyBorder="1" applyAlignment="1" applyProtection="1">
      <alignment horizontal="center" vertical="center" wrapText="1"/>
      <protection locked="0"/>
    </xf>
    <xf numFmtId="0" fontId="52" fillId="35" borderId="25" xfId="0" applyFont="1" applyFill="1" applyBorder="1" applyAlignment="1" applyProtection="1">
      <alignment horizontal="center" vertical="center" wrapText="1"/>
    </xf>
    <xf numFmtId="0" fontId="52" fillId="0" borderId="25" xfId="0" applyFont="1" applyBorder="1" applyAlignment="1" applyProtection="1">
      <alignment horizontal="center" vertical="center" wrapText="1"/>
      <protection locked="0"/>
    </xf>
    <xf numFmtId="1" fontId="52" fillId="0" borderId="25" xfId="0" applyNumberFormat="1" applyFont="1" applyFill="1" applyBorder="1" applyAlignment="1" applyProtection="1">
      <alignment horizontal="center" vertical="center" wrapText="1"/>
      <protection locked="0"/>
    </xf>
    <xf numFmtId="1" fontId="52" fillId="35" borderId="25" xfId="0" applyNumberFormat="1" applyFont="1" applyFill="1" applyBorder="1" applyAlignment="1" applyProtection="1">
      <alignment horizontal="center" vertical="center" wrapText="1"/>
    </xf>
    <xf numFmtId="1" fontId="52" fillId="0" borderId="25" xfId="0" applyNumberFormat="1" applyFont="1" applyFill="1" applyBorder="1" applyAlignment="1" applyProtection="1">
      <alignment horizontal="center" vertical="center" wrapText="1"/>
    </xf>
    <xf numFmtId="0" fontId="52" fillId="0" borderId="17" xfId="32" applyFont="1" applyFill="1" applyBorder="1" applyAlignment="1" applyProtection="1">
      <alignment horizontal="center" vertical="center" wrapText="1"/>
    </xf>
    <xf numFmtId="0" fontId="52" fillId="0" borderId="17" xfId="32" applyFont="1" applyBorder="1" applyAlignment="1" applyProtection="1">
      <alignment horizontal="center" vertical="center" wrapText="1"/>
      <protection locked="0"/>
    </xf>
    <xf numFmtId="0" fontId="52" fillId="35" borderId="17" xfId="32" applyFont="1" applyFill="1" applyBorder="1" applyAlignment="1" applyProtection="1">
      <alignment horizontal="center" vertical="center" wrapText="1"/>
    </xf>
    <xf numFmtId="0" fontId="52" fillId="0" borderId="17" xfId="0" applyFont="1" applyBorder="1" applyAlignment="1" applyProtection="1">
      <alignment horizontal="center" vertical="center" wrapText="1"/>
      <protection locked="0"/>
    </xf>
    <xf numFmtId="0" fontId="52" fillId="35" borderId="17" xfId="0" applyFont="1" applyFill="1" applyBorder="1" applyAlignment="1" applyProtection="1">
      <alignment horizontal="center" vertical="center" wrapText="1"/>
    </xf>
    <xf numFmtId="0" fontId="52" fillId="0" borderId="17" xfId="0" applyFont="1" applyFill="1" applyBorder="1" applyAlignment="1" applyProtection="1">
      <alignment horizontal="center" vertical="center" wrapText="1"/>
      <protection locked="0"/>
    </xf>
    <xf numFmtId="1" fontId="52" fillId="0" borderId="17" xfId="0" applyNumberFormat="1" applyFont="1" applyFill="1" applyBorder="1" applyAlignment="1" applyProtection="1">
      <alignment horizontal="center" vertical="center" wrapText="1"/>
      <protection locked="0"/>
    </xf>
    <xf numFmtId="1" fontId="52" fillId="35" borderId="17" xfId="0" applyNumberFormat="1" applyFont="1" applyFill="1" applyBorder="1" applyAlignment="1" applyProtection="1">
      <alignment horizontal="center" vertical="center" wrapText="1"/>
    </xf>
    <xf numFmtId="1" fontId="52" fillId="0" borderId="17" xfId="0" applyNumberFormat="1" applyFont="1" applyFill="1" applyBorder="1" applyAlignment="1" applyProtection="1">
      <alignment horizontal="center" vertical="center" wrapText="1"/>
    </xf>
    <xf numFmtId="0" fontId="62" fillId="32" borderId="25" xfId="0" applyFont="1" applyFill="1" applyBorder="1" applyAlignment="1" applyProtection="1">
      <alignment horizontal="center" vertical="center" wrapText="1"/>
    </xf>
    <xf numFmtId="0" fontId="62" fillId="32" borderId="33" xfId="0" applyFont="1" applyFill="1" applyBorder="1" applyAlignment="1" applyProtection="1">
      <alignment horizontal="center" vertical="center" wrapText="1"/>
    </xf>
    <xf numFmtId="0" fontId="45" fillId="0" borderId="25" xfId="32" applyFont="1" applyFill="1" applyBorder="1" applyAlignment="1" applyProtection="1">
      <alignment horizontal="center" vertical="center" wrapText="1"/>
    </xf>
    <xf numFmtId="0" fontId="46" fillId="0" borderId="25" xfId="0" applyFont="1" applyFill="1" applyBorder="1" applyAlignment="1" applyProtection="1">
      <alignment horizontal="center" vertical="center" wrapText="1"/>
      <protection locked="0"/>
    </xf>
    <xf numFmtId="0" fontId="45" fillId="0" borderId="25" xfId="0" applyFont="1" applyBorder="1" applyAlignment="1" applyProtection="1">
      <alignment horizontal="center" vertical="center"/>
      <protection locked="0"/>
    </xf>
    <xf numFmtId="0" fontId="46" fillId="0" borderId="25" xfId="0" applyNumberFormat="1" applyFont="1" applyFill="1" applyBorder="1" applyAlignment="1" applyProtection="1">
      <alignment horizontal="center" vertical="center" wrapText="1"/>
      <protection locked="0"/>
    </xf>
    <xf numFmtId="184" fontId="46" fillId="0" borderId="25" xfId="0"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protection locked="0"/>
    </xf>
    <xf numFmtId="0" fontId="46" fillId="0" borderId="0" xfId="0" applyFont="1" applyProtection="1">
      <protection locked="0"/>
    </xf>
    <xf numFmtId="185" fontId="45" fillId="0" borderId="25" xfId="0" applyNumberFormat="1" applyFont="1" applyBorder="1" applyAlignment="1" applyProtection="1">
      <alignment horizontal="center" vertical="center"/>
      <protection locked="0"/>
    </xf>
    <xf numFmtId="1" fontId="46" fillId="0" borderId="0" xfId="0" applyNumberFormat="1" applyFont="1" applyProtection="1">
      <protection locked="0"/>
    </xf>
    <xf numFmtId="0" fontId="54" fillId="24" borderId="9" xfId="0" applyFont="1" applyFill="1" applyBorder="1" applyAlignment="1" applyProtection="1">
      <alignment vertical="center" wrapText="1"/>
      <protection locked="0"/>
    </xf>
    <xf numFmtId="1" fontId="1" fillId="0" borderId="14" xfId="32" applyNumberFormat="1" applyFont="1" applyFill="1" applyBorder="1" applyAlignment="1" applyProtection="1">
      <alignment horizontal="center" vertical="center" wrapText="1"/>
      <protection locked="0"/>
    </xf>
    <xf numFmtId="1" fontId="1" fillId="0" borderId="14" xfId="32" applyNumberFormat="1" applyFont="1" applyBorder="1" applyAlignment="1" applyProtection="1">
      <alignment horizontal="center" vertical="center" wrapText="1"/>
      <protection locked="0"/>
    </xf>
    <xf numFmtId="1" fontId="1" fillId="0" borderId="14" xfId="32" applyNumberFormat="1" applyFont="1" applyFill="1" applyBorder="1" applyAlignment="1" applyProtection="1">
      <alignment horizontal="center" vertical="center" wrapText="1"/>
    </xf>
    <xf numFmtId="1" fontId="1" fillId="0" borderId="14" xfId="32" applyNumberFormat="1" applyFont="1" applyBorder="1" applyAlignment="1" applyProtection="1">
      <alignment horizontal="center" vertical="center" wrapText="1"/>
    </xf>
    <xf numFmtId="1" fontId="46" fillId="0" borderId="25" xfId="0" applyNumberFormat="1" applyFont="1" applyFill="1" applyBorder="1" applyAlignment="1" applyProtection="1">
      <alignment horizontal="center" vertical="center" wrapText="1"/>
    </xf>
    <xf numFmtId="1" fontId="45" fillId="0" borderId="25" xfId="0" applyNumberFormat="1" applyFont="1" applyFill="1" applyBorder="1" applyAlignment="1" applyProtection="1">
      <alignment horizontal="center" vertical="center" wrapText="1"/>
    </xf>
    <xf numFmtId="10" fontId="45" fillId="0" borderId="25" xfId="0" applyNumberFormat="1" applyFont="1" applyBorder="1" applyAlignment="1" applyProtection="1">
      <alignment horizontal="center" vertical="center"/>
      <protection locked="0"/>
    </xf>
    <xf numFmtId="0" fontId="5" fillId="0" borderId="5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0" fontId="5" fillId="0" borderId="58"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9"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60" xfId="0" applyFont="1" applyFill="1" applyBorder="1" applyAlignment="1" applyProtection="1">
      <alignment horizontal="center" vertical="center"/>
    </xf>
    <xf numFmtId="0" fontId="7" fillId="0" borderId="47" xfId="0" applyFont="1" applyFill="1" applyBorder="1" applyAlignment="1" applyProtection="1">
      <alignment vertical="center"/>
    </xf>
    <xf numFmtId="0" fontId="7" fillId="0" borderId="25" xfId="0" applyFont="1" applyFill="1" applyBorder="1" applyAlignment="1" applyProtection="1">
      <alignment vertical="center"/>
    </xf>
    <xf numFmtId="0" fontId="7" fillId="0" borderId="60"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2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4" xfId="0" applyFont="1" applyFill="1" applyBorder="1" applyAlignment="1">
      <alignment horizontal="center" vertical="distributed"/>
    </xf>
    <xf numFmtId="0" fontId="2" fillId="0" borderId="24" xfId="0" applyFont="1" applyFill="1" applyBorder="1" applyAlignment="1">
      <alignment horizontal="center" vertical="distributed"/>
    </xf>
    <xf numFmtId="0" fontId="2" fillId="0" borderId="29" xfId="0" applyFont="1" applyFill="1" applyBorder="1" applyAlignment="1">
      <alignment horizontal="center" vertical="distributed"/>
    </xf>
    <xf numFmtId="0" fontId="1" fillId="25" borderId="31" xfId="0" applyFont="1" applyFill="1" applyBorder="1" applyAlignment="1">
      <alignment horizontal="center"/>
    </xf>
    <xf numFmtId="0" fontId="1" fillId="25" borderId="0" xfId="0" applyFont="1" applyFill="1" applyBorder="1" applyAlignment="1">
      <alignment horizontal="center"/>
    </xf>
    <xf numFmtId="0" fontId="1" fillId="25" borderId="37" xfId="0" applyFont="1" applyFill="1" applyBorder="1" applyAlignment="1">
      <alignment horizontal="center"/>
    </xf>
    <xf numFmtId="0" fontId="2" fillId="25" borderId="24" xfId="0" applyFont="1" applyFill="1" applyBorder="1" applyAlignment="1">
      <alignment horizontal="center"/>
    </xf>
    <xf numFmtId="0" fontId="2" fillId="25" borderId="29"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4" xfId="0" applyFont="1" applyFill="1" applyBorder="1" applyAlignment="1">
      <alignment horizontal="center"/>
    </xf>
    <xf numFmtId="0" fontId="1" fillId="25" borderId="29" xfId="0" applyFont="1" applyFill="1" applyBorder="1" applyAlignment="1">
      <alignment horizontal="center"/>
    </xf>
    <xf numFmtId="0" fontId="3" fillId="25" borderId="9" xfId="0" applyFont="1" applyFill="1" applyBorder="1" applyAlignment="1">
      <alignment horizontal="center"/>
    </xf>
    <xf numFmtId="0" fontId="3" fillId="25" borderId="24" xfId="0" applyFont="1" applyFill="1" applyBorder="1" applyAlignment="1">
      <alignment horizontal="center"/>
    </xf>
    <xf numFmtId="0" fontId="3" fillId="25" borderId="29" xfId="0" applyFont="1" applyFill="1" applyBorder="1" applyAlignment="1">
      <alignment horizontal="center"/>
    </xf>
    <xf numFmtId="0" fontId="1" fillId="25" borderId="9" xfId="0" applyFont="1" applyFill="1" applyBorder="1" applyAlignment="1">
      <alignment horizontal="left" vertical="center" wrapText="1"/>
    </xf>
    <xf numFmtId="0" fontId="1" fillId="25" borderId="24" xfId="0" applyFont="1" applyFill="1" applyBorder="1" applyAlignment="1">
      <alignment horizontal="left" vertical="center" wrapText="1"/>
    </xf>
    <xf numFmtId="0" fontId="1" fillId="25" borderId="29"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4" xfId="0" applyFont="1" applyFill="1" applyBorder="1" applyAlignment="1">
      <alignment horizontal="justify" vertical="justify" wrapText="1"/>
    </xf>
    <xf numFmtId="0" fontId="2" fillId="25" borderId="29"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4" xfId="0" applyFont="1" applyFill="1" applyBorder="1" applyAlignment="1">
      <alignment horizontal="center"/>
    </xf>
    <xf numFmtId="0" fontId="3" fillId="24" borderId="29" xfId="0" applyFont="1" applyFill="1" applyBorder="1" applyAlignment="1">
      <alignment horizontal="center"/>
    </xf>
    <xf numFmtId="0" fontId="3" fillId="0" borderId="9" xfId="0" applyFont="1" applyFill="1" applyBorder="1" applyAlignment="1">
      <alignment horizontal="center"/>
    </xf>
    <xf numFmtId="0" fontId="3" fillId="0" borderId="24" xfId="0" applyFont="1" applyFill="1" applyBorder="1" applyAlignment="1">
      <alignment horizontal="center"/>
    </xf>
    <xf numFmtId="0" fontId="3" fillId="0" borderId="29" xfId="0" applyFont="1" applyFill="1" applyBorder="1" applyAlignment="1">
      <alignment horizontal="center"/>
    </xf>
    <xf numFmtId="0" fontId="1" fillId="25" borderId="9" xfId="0" applyFont="1" applyFill="1" applyBorder="1" applyAlignment="1">
      <alignment horizontal="center" wrapText="1"/>
    </xf>
    <xf numFmtId="0" fontId="1" fillId="25" borderId="24" xfId="0" applyFont="1" applyFill="1" applyBorder="1" applyAlignment="1">
      <alignment horizontal="left" vertical="center"/>
    </xf>
    <xf numFmtId="0" fontId="1" fillId="25" borderId="29" xfId="0" applyFont="1" applyFill="1" applyBorder="1" applyAlignment="1">
      <alignment horizontal="left" vertical="center"/>
    </xf>
    <xf numFmtId="0" fontId="2" fillId="25" borderId="9" xfId="0" applyFont="1" applyFill="1" applyBorder="1" applyAlignment="1">
      <alignment horizontal="center" wrapText="1"/>
    </xf>
    <xf numFmtId="0" fontId="2" fillId="25" borderId="24" xfId="0" applyFont="1" applyFill="1" applyBorder="1" applyAlignment="1">
      <alignment horizontal="center" wrapText="1"/>
    </xf>
    <xf numFmtId="0" fontId="2" fillId="25" borderId="29" xfId="0" applyFont="1" applyFill="1" applyBorder="1" applyAlignment="1">
      <alignment horizontal="center" wrapText="1"/>
    </xf>
    <xf numFmtId="0" fontId="3" fillId="0" borderId="31" xfId="0" applyFont="1" applyFill="1" applyBorder="1" applyAlignment="1">
      <alignment horizontal="center"/>
    </xf>
    <xf numFmtId="0" fontId="3" fillId="0" borderId="0" xfId="0" applyFont="1" applyFill="1" applyBorder="1" applyAlignment="1">
      <alignment horizontal="center"/>
    </xf>
    <xf numFmtId="0" fontId="3" fillId="0" borderId="37" xfId="0" applyFont="1" applyFill="1" applyBorder="1" applyAlignment="1">
      <alignment horizontal="center"/>
    </xf>
    <xf numFmtId="0" fontId="1" fillId="25" borderId="24" xfId="0" applyFont="1" applyFill="1" applyBorder="1" applyAlignment="1">
      <alignment horizontal="center" wrapText="1"/>
    </xf>
    <xf numFmtId="0" fontId="1" fillId="25" borderId="29" xfId="0" applyFont="1" applyFill="1" applyBorder="1" applyAlignment="1">
      <alignment horizontal="center" wrapText="1"/>
    </xf>
    <xf numFmtId="0" fontId="2" fillId="27" borderId="24"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9"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2" fillId="25" borderId="9" xfId="0" applyFont="1" applyFill="1" applyBorder="1" applyAlignment="1">
      <alignment horizontal="center"/>
    </xf>
    <xf numFmtId="0" fontId="3" fillId="24" borderId="34" xfId="0" applyFont="1" applyFill="1" applyBorder="1" applyAlignment="1">
      <alignment horizontal="center"/>
    </xf>
    <xf numFmtId="0" fontId="3" fillId="24" borderId="53" xfId="0" applyFont="1" applyFill="1" applyBorder="1" applyAlignment="1">
      <alignment horizontal="center"/>
    </xf>
    <xf numFmtId="0" fontId="3" fillId="24" borderId="54" xfId="0" applyFont="1" applyFill="1" applyBorder="1" applyAlignment="1">
      <alignment horizontal="center"/>
    </xf>
    <xf numFmtId="0" fontId="3" fillId="24" borderId="35" xfId="0" applyFont="1" applyFill="1" applyBorder="1" applyAlignment="1">
      <alignment horizontal="center"/>
    </xf>
    <xf numFmtId="0" fontId="3" fillId="24" borderId="26" xfId="0" applyFont="1" applyFill="1" applyBorder="1" applyAlignment="1">
      <alignment horizontal="center"/>
    </xf>
    <xf numFmtId="0" fontId="3" fillId="24" borderId="20" xfId="0" applyFont="1" applyFill="1" applyBorder="1" applyAlignment="1">
      <alignment horizontal="center"/>
    </xf>
    <xf numFmtId="0" fontId="3" fillId="24" borderId="30" xfId="0" applyFont="1" applyFill="1" applyBorder="1" applyAlignment="1">
      <alignment horizontal="center"/>
    </xf>
    <xf numFmtId="0" fontId="3" fillId="24" borderId="55" xfId="0" applyFont="1" applyFill="1" applyBorder="1" applyAlignment="1">
      <alignment horizontal="center"/>
    </xf>
    <xf numFmtId="0" fontId="2" fillId="25" borderId="49"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2" fillId="25" borderId="52"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25" borderId="48" xfId="0" applyFont="1" applyFill="1" applyBorder="1" applyAlignment="1">
      <alignment horizontal="center"/>
    </xf>
    <xf numFmtId="0" fontId="3" fillId="25" borderId="22" xfId="0" applyFont="1" applyFill="1" applyBorder="1" applyAlignment="1">
      <alignment horizontal="center"/>
    </xf>
    <xf numFmtId="0" fontId="3" fillId="25" borderId="40" xfId="0" applyFont="1" applyFill="1" applyBorder="1" applyAlignment="1">
      <alignment horizontal="center"/>
    </xf>
    <xf numFmtId="0" fontId="3" fillId="25" borderId="41" xfId="0" applyFont="1" applyFill="1" applyBorder="1" applyAlignment="1">
      <alignment horizontal="center"/>
    </xf>
    <xf numFmtId="0" fontId="3" fillId="25" borderId="42" xfId="0" applyFont="1" applyFill="1" applyBorder="1" applyAlignment="1">
      <alignment horizontal="center"/>
    </xf>
    <xf numFmtId="0" fontId="3" fillId="24" borderId="43" xfId="0" applyFont="1" applyFill="1" applyBorder="1" applyAlignment="1">
      <alignment horizontal="left" vertical="center" wrapText="1"/>
    </xf>
    <xf numFmtId="0" fontId="3" fillId="24" borderId="44" xfId="0" applyFont="1" applyFill="1" applyBorder="1" applyAlignment="1">
      <alignment horizontal="left" vertical="center" wrapText="1"/>
    </xf>
    <xf numFmtId="0" fontId="3" fillId="25" borderId="0" xfId="0" applyFont="1" applyFill="1" applyBorder="1" applyAlignment="1">
      <alignment horizontal="center"/>
    </xf>
    <xf numFmtId="0" fontId="3" fillId="25" borderId="37"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39"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4" xfId="0" applyFont="1" applyFill="1" applyBorder="1" applyAlignment="1">
      <alignment vertical="top" wrapText="1"/>
    </xf>
    <xf numFmtId="0" fontId="1" fillId="25" borderId="29" xfId="0" applyFont="1" applyFill="1" applyBorder="1" applyAlignment="1">
      <alignment vertical="top" wrapText="1"/>
    </xf>
    <xf numFmtId="0" fontId="2" fillId="0" borderId="24"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25" fillId="0" borderId="76" xfId="0" applyFont="1" applyBorder="1" applyAlignment="1">
      <alignment horizontal="center"/>
    </xf>
    <xf numFmtId="0" fontId="0" fillId="0" borderId="77" xfId="0" applyBorder="1" applyAlignment="1">
      <alignment horizontal="left"/>
    </xf>
    <xf numFmtId="0" fontId="0" fillId="0" borderId="78" xfId="0" applyBorder="1" applyAlignment="1">
      <alignment horizontal="left"/>
    </xf>
    <xf numFmtId="0" fontId="0" fillId="0" borderId="79" xfId="0" applyBorder="1" applyAlignment="1">
      <alignment horizontal="left"/>
    </xf>
    <xf numFmtId="0" fontId="25" fillId="0" borderId="80" xfId="0" applyFont="1" applyBorder="1" applyAlignment="1">
      <alignment horizontal="center"/>
    </xf>
    <xf numFmtId="0" fontId="0" fillId="0" borderId="81" xfId="0" applyBorder="1" applyAlignment="1">
      <alignment horizontal="left"/>
    </xf>
    <xf numFmtId="0" fontId="0" fillId="0" borderId="46" xfId="0" applyBorder="1" applyAlignment="1">
      <alignment horizontal="left"/>
    </xf>
    <xf numFmtId="0" fontId="0" fillId="0" borderId="82" xfId="0" applyBorder="1" applyAlignment="1">
      <alignment horizontal="left"/>
    </xf>
    <xf numFmtId="0" fontId="26" fillId="0" borderId="83" xfId="0" applyFont="1" applyBorder="1" applyAlignment="1">
      <alignment horizontal="center"/>
    </xf>
    <xf numFmtId="0" fontId="0" fillId="0" borderId="84" xfId="0" applyBorder="1" applyAlignment="1">
      <alignment horizontal="left"/>
    </xf>
    <xf numFmtId="0" fontId="0" fillId="0" borderId="85" xfId="0" applyBorder="1" applyAlignment="1">
      <alignment horizontal="left"/>
    </xf>
    <xf numFmtId="0" fontId="0" fillId="0" borderId="86" xfId="0" applyBorder="1" applyAlignment="1">
      <alignment horizontal="left"/>
    </xf>
    <xf numFmtId="0" fontId="27" fillId="0" borderId="0" xfId="0" applyFont="1" applyAlignment="1">
      <alignment horizontal="center"/>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64" xfId="0" applyFont="1" applyBorder="1" applyAlignment="1">
      <alignment horizontal="center" wrapText="1"/>
    </xf>
    <xf numFmtId="0" fontId="2" fillId="0" borderId="65" xfId="0" applyFont="1" applyBorder="1" applyAlignment="1">
      <alignment horizontal="center" wrapText="1"/>
    </xf>
    <xf numFmtId="0" fontId="2" fillId="0" borderId="10" xfId="0" applyFont="1" applyBorder="1" applyAlignment="1">
      <alignment horizontal="center"/>
    </xf>
    <xf numFmtId="0" fontId="2" fillId="0" borderId="66" xfId="0" applyFont="1" applyBorder="1" applyAlignment="1">
      <alignment horizontal="center"/>
    </xf>
    <xf numFmtId="0" fontId="0" fillId="0" borderId="67" xfId="0" applyBorder="1" applyAlignment="1" applyProtection="1">
      <alignment horizontal="center" vertical="center" wrapText="1"/>
    </xf>
    <xf numFmtId="0" fontId="0" fillId="0" borderId="68" xfId="0" applyBorder="1" applyAlignment="1" applyProtection="1">
      <alignment horizontal="center" vertical="center" wrapText="1"/>
    </xf>
    <xf numFmtId="9" fontId="0" fillId="0" borderId="53" xfId="0" applyNumberFormat="1" applyBorder="1" applyAlignment="1" applyProtection="1">
      <alignment horizontal="center" vertical="center" wrapText="1"/>
      <protection locked="0"/>
    </xf>
    <xf numFmtId="9" fontId="0" fillId="0" borderId="69" xfId="0" applyNumberFormat="1" applyBorder="1" applyAlignment="1" applyProtection="1">
      <alignment horizontal="center" vertical="center" wrapText="1"/>
      <protection locked="0"/>
    </xf>
    <xf numFmtId="0" fontId="1" fillId="0" borderId="54"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0" fillId="0" borderId="71" xfId="0" applyBorder="1" applyAlignment="1" applyProtection="1">
      <alignment horizontal="justify" vertical="center"/>
      <protection locked="0"/>
    </xf>
    <xf numFmtId="0" fontId="0" fillId="0" borderId="28" xfId="0" applyBorder="1" applyAlignment="1" applyProtection="1">
      <alignment horizontal="justify" vertical="center"/>
      <protection locked="0"/>
    </xf>
    <xf numFmtId="0" fontId="0" fillId="0" borderId="72" xfId="0" applyBorder="1" applyAlignment="1" applyProtection="1">
      <alignment horizontal="justify" vertical="center"/>
      <protection locked="0"/>
    </xf>
    <xf numFmtId="0" fontId="1" fillId="25" borderId="9" xfId="0" applyFont="1" applyFill="1" applyBorder="1" applyAlignment="1">
      <alignment horizontal="center" vertical="center"/>
    </xf>
    <xf numFmtId="0" fontId="1" fillId="25" borderId="24" xfId="0" applyFont="1" applyFill="1" applyBorder="1" applyAlignment="1">
      <alignment horizontal="center" vertical="center"/>
    </xf>
    <xf numFmtId="0" fontId="1" fillId="25" borderId="29" xfId="0" applyFont="1" applyFill="1" applyBorder="1" applyAlignment="1">
      <alignment horizontal="center" vertical="center"/>
    </xf>
    <xf numFmtId="0" fontId="1" fillId="25" borderId="9" xfId="0" applyFont="1" applyFill="1" applyBorder="1" applyAlignment="1">
      <alignment horizontal="center" vertical="center" wrapText="1"/>
    </xf>
    <xf numFmtId="9" fontId="2" fillId="25" borderId="9" xfId="0" applyNumberFormat="1" applyFont="1" applyFill="1" applyBorder="1" applyAlignment="1">
      <alignment horizontal="center" wrapText="1"/>
    </xf>
    <xf numFmtId="0" fontId="1" fillId="0" borderId="38" xfId="32" applyFont="1" applyFill="1" applyBorder="1" applyAlignment="1" applyProtection="1">
      <alignment horizontal="left" vertical="center" wrapText="1"/>
      <protection locked="0"/>
    </xf>
    <xf numFmtId="0" fontId="1" fillId="0" borderId="28" xfId="32" applyFont="1" applyFill="1" applyBorder="1" applyAlignment="1" applyProtection="1">
      <alignment horizontal="left" vertical="center" wrapText="1"/>
      <protection locked="0"/>
    </xf>
    <xf numFmtId="0" fontId="1" fillId="0" borderId="39" xfId="32" applyFont="1" applyFill="1" applyBorder="1" applyAlignment="1" applyProtection="1">
      <alignment horizontal="left" vertical="center" wrapText="1"/>
      <protection locked="0"/>
    </xf>
    <xf numFmtId="0" fontId="2" fillId="25" borderId="9"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2" fillId="25" borderId="29" xfId="32" applyFont="1" applyFill="1" applyBorder="1" applyAlignment="1" applyProtection="1">
      <alignment horizontal="center" vertical="center"/>
      <protection locked="0"/>
    </xf>
    <xf numFmtId="0" fontId="2" fillId="0" borderId="24" xfId="32" applyFont="1" applyFill="1" applyBorder="1" applyAlignment="1" applyProtection="1">
      <alignment horizontal="center" vertical="center" wrapText="1"/>
      <protection locked="0"/>
    </xf>
    <xf numFmtId="0" fontId="2" fillId="0" borderId="29"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7" xfId="0" applyFont="1" applyFill="1" applyBorder="1" applyAlignment="1" applyProtection="1">
      <alignment horizontal="center" vertical="center"/>
    </xf>
    <xf numFmtId="0" fontId="31" fillId="25" borderId="38" xfId="0" applyFont="1" applyFill="1" applyBorder="1" applyAlignment="1" applyProtection="1">
      <alignment horizontal="center" vertical="center"/>
    </xf>
    <xf numFmtId="0" fontId="31" fillId="25" borderId="28"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43" xfId="0" applyFont="1" applyFill="1" applyBorder="1" applyAlignment="1" applyProtection="1">
      <alignment horizontal="left" vertical="center" wrapText="1"/>
      <protection locked="0"/>
    </xf>
    <xf numFmtId="0" fontId="3" fillId="24" borderId="89" xfId="0" applyFont="1" applyFill="1" applyBorder="1" applyAlignment="1" applyProtection="1">
      <alignment horizontal="left" vertical="center" wrapText="1"/>
      <protection locked="0"/>
    </xf>
    <xf numFmtId="0" fontId="3" fillId="24" borderId="44"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center" wrapText="1"/>
      <protection locked="0"/>
    </xf>
    <xf numFmtId="0" fontId="2" fillId="29" borderId="11" xfId="32" applyFont="1" applyFill="1" applyBorder="1" applyAlignment="1" applyProtection="1">
      <alignment horizontal="left" vertical="center" wrapText="1"/>
      <protection locked="0"/>
    </xf>
    <xf numFmtId="0" fontId="2" fillId="29" borderId="13" xfId="32" applyFont="1" applyFill="1" applyBorder="1" applyAlignment="1" applyProtection="1">
      <alignment horizontal="left" vertical="center" wrapText="1"/>
      <protection locked="0"/>
    </xf>
    <xf numFmtId="0" fontId="1" fillId="29" borderId="38" xfId="32" applyFont="1" applyFill="1" applyBorder="1" applyAlignment="1" applyProtection="1">
      <alignment horizontal="left" vertical="center" wrapText="1"/>
    </xf>
    <xf numFmtId="0" fontId="1" fillId="29" borderId="28" xfId="32" applyFont="1" applyFill="1" applyBorder="1" applyAlignment="1" applyProtection="1">
      <alignment horizontal="left" vertical="center" wrapText="1"/>
    </xf>
    <xf numFmtId="0" fontId="1" fillId="29" borderId="39" xfId="32" applyFont="1" applyFill="1" applyBorder="1" applyAlignment="1" applyProtection="1">
      <alignment horizontal="left" vertical="center" wrapText="1"/>
    </xf>
    <xf numFmtId="0" fontId="3" fillId="25" borderId="17" xfId="0" applyFont="1" applyFill="1" applyBorder="1" applyAlignment="1" applyProtection="1">
      <alignment horizontal="center" wrapText="1"/>
    </xf>
    <xf numFmtId="0" fontId="3" fillId="25" borderId="18" xfId="0" applyFont="1" applyFill="1" applyBorder="1" applyAlignment="1" applyProtection="1">
      <alignment horizontal="center" wrapText="1"/>
    </xf>
    <xf numFmtId="0" fontId="40" fillId="24" borderId="9" xfId="0" applyFont="1" applyFill="1" applyBorder="1" applyAlignment="1" applyProtection="1">
      <alignment horizontal="center"/>
    </xf>
    <xf numFmtId="0" fontId="40" fillId="24" borderId="24" xfId="0" applyFont="1" applyFill="1" applyBorder="1" applyAlignment="1" applyProtection="1">
      <alignment horizontal="center"/>
    </xf>
    <xf numFmtId="0" fontId="40" fillId="24" borderId="29" xfId="0" applyFont="1" applyFill="1" applyBorder="1" applyAlignment="1" applyProtection="1">
      <alignment horizontal="center"/>
    </xf>
    <xf numFmtId="0" fontId="3" fillId="24" borderId="43" xfId="32" applyFont="1" applyFill="1" applyBorder="1" applyAlignment="1" applyProtection="1">
      <alignment horizontal="left" vertical="center" wrapText="1"/>
    </xf>
    <xf numFmtId="0" fontId="3" fillId="24" borderId="44" xfId="32" applyFont="1" applyFill="1" applyBorder="1" applyAlignment="1" applyProtection="1">
      <alignment horizontal="left" vertical="center" wrapText="1"/>
    </xf>
    <xf numFmtId="0" fontId="40" fillId="24" borderId="9" xfId="0" applyFont="1" applyFill="1" applyBorder="1" applyAlignment="1" applyProtection="1">
      <alignment horizontal="center" vertical="center"/>
    </xf>
    <xf numFmtId="0" fontId="40" fillId="24" borderId="24" xfId="0" applyFont="1" applyFill="1" applyBorder="1" applyAlignment="1" applyProtection="1">
      <alignment horizontal="center" vertical="center"/>
    </xf>
    <xf numFmtId="0" fontId="40" fillId="24" borderId="29" xfId="0" applyFont="1" applyFill="1" applyBorder="1" applyAlignment="1" applyProtection="1">
      <alignment horizontal="center" vertical="center"/>
    </xf>
    <xf numFmtId="0" fontId="2" fillId="25" borderId="25" xfId="0" applyFont="1" applyFill="1" applyBorder="1" applyAlignment="1" applyProtection="1">
      <alignment horizontal="center" wrapText="1"/>
    </xf>
    <xf numFmtId="0" fontId="2" fillId="25" borderId="60" xfId="0" applyFont="1" applyFill="1" applyBorder="1" applyAlignment="1" applyProtection="1">
      <alignment horizontal="center" wrapText="1"/>
    </xf>
    <xf numFmtId="0" fontId="1" fillId="25" borderId="27" xfId="32" applyFont="1" applyFill="1" applyBorder="1" applyAlignment="1" applyProtection="1">
      <alignment horizontal="center" vertical="center"/>
    </xf>
    <xf numFmtId="0" fontId="1" fillId="25" borderId="87" xfId="32" applyFont="1" applyFill="1" applyBorder="1" applyAlignment="1" applyProtection="1">
      <alignment horizontal="center" vertical="center"/>
    </xf>
    <xf numFmtId="0" fontId="1" fillId="25" borderId="59" xfId="32" applyFont="1" applyFill="1" applyBorder="1" applyAlignment="1" applyProtection="1">
      <alignment horizontal="center" vertical="center"/>
    </xf>
    <xf numFmtId="0" fontId="1" fillId="25" borderId="27" xfId="32" applyFont="1" applyFill="1" applyBorder="1" applyAlignment="1" applyProtection="1">
      <alignment vertical="center" wrapText="1"/>
    </xf>
    <xf numFmtId="0" fontId="1" fillId="25" borderId="87" xfId="32" applyFont="1" applyFill="1" applyBorder="1" applyAlignment="1" applyProtection="1">
      <alignment vertical="center" wrapText="1"/>
    </xf>
    <xf numFmtId="0" fontId="1" fillId="25" borderId="88" xfId="32" applyFont="1" applyFill="1" applyBorder="1" applyAlignment="1" applyProtection="1">
      <alignment vertical="center" wrapText="1"/>
    </xf>
    <xf numFmtId="0" fontId="1" fillId="25" borderId="49" xfId="32" applyFont="1" applyFill="1" applyBorder="1" applyAlignment="1" applyProtection="1">
      <alignment horizontal="center" vertical="center"/>
    </xf>
    <xf numFmtId="0" fontId="1" fillId="25" borderId="50" xfId="32" applyFont="1" applyFill="1" applyBorder="1" applyAlignment="1" applyProtection="1">
      <alignment horizontal="center" vertical="center"/>
    </xf>
    <xf numFmtId="0" fontId="1" fillId="25" borderId="51" xfId="32" applyFont="1" applyFill="1" applyBorder="1" applyAlignment="1" applyProtection="1">
      <alignment horizontal="center" vertical="center"/>
    </xf>
    <xf numFmtId="0" fontId="1" fillId="25" borderId="45" xfId="32" applyFont="1" applyFill="1" applyBorder="1" applyAlignment="1" applyProtection="1">
      <alignment horizontal="center" vertical="center"/>
    </xf>
    <xf numFmtId="0" fontId="1" fillId="25" borderId="46" xfId="32" applyFont="1" applyFill="1" applyBorder="1" applyAlignment="1" applyProtection="1">
      <alignment horizontal="center" vertical="center"/>
    </xf>
    <xf numFmtId="0" fontId="1" fillId="25" borderId="47" xfId="32" applyFont="1" applyFill="1" applyBorder="1" applyAlignment="1" applyProtection="1">
      <alignment horizontal="center" vertical="center"/>
    </xf>
    <xf numFmtId="0" fontId="1" fillId="25" borderId="49" xfId="32" applyFont="1" applyFill="1" applyBorder="1" applyAlignment="1" applyProtection="1">
      <alignment vertical="center" wrapText="1"/>
    </xf>
    <xf numFmtId="0" fontId="1" fillId="25" borderId="50" xfId="32" applyFont="1" applyFill="1" applyBorder="1" applyAlignment="1" applyProtection="1">
      <alignment vertical="center" wrapText="1"/>
    </xf>
    <xf numFmtId="0" fontId="1" fillId="25" borderId="52" xfId="32" applyFont="1" applyFill="1" applyBorder="1" applyAlignment="1" applyProtection="1">
      <alignment vertical="center" wrapText="1"/>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29" xfId="32" applyFont="1" applyFill="1" applyBorder="1" applyAlignment="1" applyProtection="1">
      <alignment horizontal="center"/>
    </xf>
    <xf numFmtId="0" fontId="3" fillId="24" borderId="34" xfId="0" applyFont="1" applyFill="1" applyBorder="1" applyAlignment="1" applyProtection="1">
      <alignment horizontal="center"/>
    </xf>
    <xf numFmtId="0" fontId="3" fillId="24" borderId="53" xfId="0" applyFont="1" applyFill="1" applyBorder="1" applyAlignment="1" applyProtection="1">
      <alignment horizontal="center"/>
    </xf>
    <xf numFmtId="0" fontId="3" fillId="24" borderId="54" xfId="0" applyFont="1" applyFill="1" applyBorder="1" applyAlignment="1" applyProtection="1">
      <alignment horizontal="center"/>
    </xf>
    <xf numFmtId="0" fontId="3" fillId="24" borderId="35"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0" fontId="3" fillId="25" borderId="29"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60" fillId="0" borderId="24" xfId="32" applyFont="1" applyFill="1" applyBorder="1" applyAlignment="1" applyProtection="1">
      <alignment horizontal="justify" vertical="center"/>
    </xf>
    <xf numFmtId="0" fontId="60" fillId="0" borderId="29"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4" xfId="0" applyFont="1" applyFill="1" applyBorder="1" applyAlignment="1" applyProtection="1">
      <alignment horizontal="center"/>
    </xf>
    <xf numFmtId="0" fontId="3" fillId="25" borderId="29" xfId="0" applyFont="1" applyFill="1" applyBorder="1" applyAlignment="1" applyProtection="1">
      <alignment horizontal="center"/>
    </xf>
    <xf numFmtId="9" fontId="63" fillId="25" borderId="9" xfId="0" applyNumberFormat="1" applyFont="1" applyFill="1" applyBorder="1" applyAlignment="1" applyProtection="1">
      <alignment horizontal="center" wrapText="1"/>
    </xf>
    <xf numFmtId="0" fontId="63" fillId="25" borderId="24" xfId="0" applyFont="1" applyFill="1" applyBorder="1" applyAlignment="1" applyProtection="1">
      <alignment horizontal="center" wrapText="1"/>
    </xf>
    <xf numFmtId="0" fontId="63" fillId="25" borderId="29" xfId="0" applyFont="1" applyFill="1" applyBorder="1" applyAlignment="1" applyProtection="1">
      <alignment horizontal="center" wrapText="1"/>
    </xf>
    <xf numFmtId="0" fontId="3" fillId="0" borderId="3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7" xfId="0" applyFont="1" applyFill="1" applyBorder="1" applyAlignment="1" applyProtection="1">
      <alignment horizontal="center"/>
    </xf>
    <xf numFmtId="0" fontId="2" fillId="25" borderId="20" xfId="0" applyFont="1" applyFill="1" applyBorder="1" applyAlignment="1" applyProtection="1">
      <alignment horizontal="center" wrapText="1"/>
    </xf>
    <xf numFmtId="0" fontId="2" fillId="27" borderId="20" xfId="0" applyFont="1" applyFill="1" applyBorder="1" applyAlignment="1" applyProtection="1">
      <alignment horizontal="center" wrapText="1"/>
    </xf>
    <xf numFmtId="0" fontId="2" fillId="28" borderId="20" xfId="0" applyFont="1" applyFill="1" applyBorder="1" applyAlignment="1" applyProtection="1">
      <alignment horizontal="center" vertical="center" wrapText="1"/>
    </xf>
    <xf numFmtId="0" fontId="39" fillId="0" borderId="9" xfId="0" applyFont="1" applyFill="1" applyBorder="1" applyAlignment="1" applyProtection="1">
      <alignment horizontal="center" vertical="center" wrapText="1"/>
    </xf>
    <xf numFmtId="0" fontId="39" fillId="0" borderId="24" xfId="0" applyFont="1" applyFill="1" applyBorder="1" applyAlignment="1" applyProtection="1">
      <alignment horizontal="center" vertical="center" wrapText="1"/>
    </xf>
    <xf numFmtId="0" fontId="39" fillId="0" borderId="29"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vertical="center"/>
    </xf>
    <xf numFmtId="0" fontId="3" fillId="24" borderId="24" xfId="0" applyFont="1" applyFill="1" applyBorder="1" applyAlignment="1" applyProtection="1">
      <alignment horizontal="center" vertical="center"/>
    </xf>
    <xf numFmtId="0" fontId="3" fillId="24" borderId="29" xfId="0" applyFont="1" applyFill="1" applyBorder="1" applyAlignment="1" applyProtection="1">
      <alignment horizontal="center" vertical="center"/>
    </xf>
    <xf numFmtId="0" fontId="3" fillId="0" borderId="9" xfId="0"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29" xfId="0" applyFont="1" applyFill="1" applyBorder="1" applyAlignment="1" applyProtection="1">
      <alignment horizontal="center"/>
    </xf>
    <xf numFmtId="0" fontId="39" fillId="25" borderId="9" xfId="32" applyFont="1" applyFill="1" applyBorder="1" applyAlignment="1" applyProtection="1">
      <alignment horizontal="center" vertical="center" wrapText="1"/>
    </xf>
    <xf numFmtId="0" fontId="39" fillId="25" borderId="24" xfId="32" applyFont="1" applyFill="1" applyBorder="1" applyAlignment="1" applyProtection="1">
      <alignment horizontal="center" vertical="center"/>
    </xf>
    <xf numFmtId="0" fontId="39" fillId="25" borderId="29" xfId="32" applyFont="1" applyFill="1" applyBorder="1" applyAlignment="1" applyProtection="1">
      <alignment horizontal="center" vertical="center"/>
    </xf>
    <xf numFmtId="0" fontId="39" fillId="25" borderId="24" xfId="32" applyFont="1" applyFill="1" applyBorder="1" applyAlignment="1" applyProtection="1">
      <alignment horizontal="center"/>
    </xf>
    <xf numFmtId="0" fontId="39" fillId="25" borderId="29" xfId="32" applyFont="1" applyFill="1" applyBorder="1" applyAlignment="1" applyProtection="1">
      <alignment horizontal="center"/>
    </xf>
    <xf numFmtId="0" fontId="39" fillId="0" borderId="9" xfId="32" applyFont="1" applyFill="1" applyBorder="1" applyAlignment="1" applyProtection="1">
      <alignment horizontal="center" vertical="center"/>
    </xf>
    <xf numFmtId="0" fontId="39" fillId="0" borderId="24" xfId="32" applyFont="1" applyFill="1" applyBorder="1" applyAlignment="1" applyProtection="1">
      <alignment horizontal="center" vertical="center"/>
    </xf>
    <xf numFmtId="0" fontId="39" fillId="0" borderId="29" xfId="32" applyFont="1" applyFill="1" applyBorder="1" applyAlignment="1" applyProtection="1">
      <alignment horizontal="center" vertical="center"/>
    </xf>
    <xf numFmtId="0" fontId="0" fillId="25" borderId="0" xfId="0" applyFill="1" applyProtection="1">
      <protection locked="0"/>
    </xf>
    <xf numFmtId="0" fontId="3" fillId="25" borderId="28" xfId="32" applyFont="1" applyFill="1" applyBorder="1" applyAlignment="1" applyProtection="1">
      <alignment horizontal="center"/>
    </xf>
    <xf numFmtId="0" fontId="3" fillId="25" borderId="39" xfId="32" applyFont="1" applyFill="1" applyBorder="1" applyAlignment="1" applyProtection="1">
      <alignment horizontal="center"/>
    </xf>
    <xf numFmtId="0" fontId="42" fillId="0" borderId="9" xfId="0" applyFont="1" applyFill="1" applyBorder="1" applyAlignment="1" applyProtection="1">
      <alignment horizontal="justify" vertical="center" wrapText="1"/>
    </xf>
    <xf numFmtId="0" fontId="42" fillId="0" borderId="24" xfId="0" applyFont="1" applyFill="1" applyBorder="1" applyAlignment="1" applyProtection="1">
      <alignment horizontal="justify" vertical="center" wrapText="1"/>
    </xf>
    <xf numFmtId="0" fontId="42" fillId="0" borderId="29" xfId="0" applyFont="1" applyFill="1" applyBorder="1" applyAlignment="1" applyProtection="1">
      <alignment horizontal="justify" vertical="center" wrapText="1"/>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8" xfId="0" applyFont="1" applyFill="1" applyBorder="1" applyAlignment="1" applyProtection="1">
      <alignment horizontal="center" vertical="center" wrapText="1"/>
    </xf>
    <xf numFmtId="0" fontId="9" fillId="24" borderId="28" xfId="0" applyFont="1" applyFill="1" applyBorder="1" applyAlignment="1" applyProtection="1">
      <alignment horizontal="center" vertical="center" wrapText="1"/>
    </xf>
    <xf numFmtId="0" fontId="9" fillId="24" borderId="39"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9" fillId="0" borderId="9" xfId="32" applyFont="1" applyFill="1" applyBorder="1" applyAlignment="1" applyProtection="1">
      <alignment horizontal="center" vertical="distributed"/>
    </xf>
    <xf numFmtId="0" fontId="39" fillId="0" borderId="24" xfId="32" applyFont="1" applyFill="1" applyBorder="1" applyAlignment="1" applyProtection="1">
      <alignment horizontal="center" vertical="distributed"/>
    </xf>
    <xf numFmtId="0" fontId="39" fillId="0" borderId="29"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4" xfId="32" applyFont="1" applyFill="1" applyBorder="1" applyAlignment="1" applyProtection="1">
      <alignment horizontal="center" vertical="distributed"/>
    </xf>
    <xf numFmtId="0" fontId="39" fillId="0" borderId="9" xfId="0" applyFont="1" applyFill="1" applyBorder="1" applyAlignment="1" applyProtection="1">
      <alignment horizontal="center" vertical="center"/>
    </xf>
    <xf numFmtId="0" fontId="39" fillId="0" borderId="24" xfId="0" applyFont="1" applyFill="1" applyBorder="1" applyAlignment="1" applyProtection="1">
      <alignment horizontal="center" vertical="center"/>
    </xf>
    <xf numFmtId="0" fontId="39" fillId="0" borderId="29" xfId="0" applyFont="1" applyFill="1" applyBorder="1" applyAlignment="1" applyProtection="1">
      <alignment horizontal="center" vertical="center"/>
    </xf>
    <xf numFmtId="0" fontId="1" fillId="25" borderId="31"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7" xfId="32" applyFont="1" applyFill="1" applyBorder="1" applyAlignment="1" applyProtection="1">
      <alignment horizontal="center"/>
    </xf>
    <xf numFmtId="0" fontId="36" fillId="0" borderId="56" xfId="0" applyFont="1" applyFill="1" applyBorder="1" applyAlignment="1" applyProtection="1">
      <alignment horizontal="center" vertical="center"/>
    </xf>
    <xf numFmtId="0" fontId="36" fillId="0" borderId="57"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9"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5" xfId="0"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8" fillId="0" borderId="47" xfId="0" applyFont="1" applyFill="1" applyBorder="1" applyAlignment="1" applyProtection="1">
      <alignment vertical="center"/>
    </xf>
    <xf numFmtId="0" fontId="38" fillId="0" borderId="25" xfId="0" applyFont="1" applyFill="1" applyBorder="1" applyAlignment="1" applyProtection="1">
      <alignment vertical="center"/>
    </xf>
    <xf numFmtId="0" fontId="38" fillId="0" borderId="60"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10" fontId="2" fillId="36" borderId="94" xfId="32" applyNumberFormat="1" applyFont="1" applyFill="1" applyBorder="1" applyAlignment="1" applyProtection="1">
      <alignment horizontal="center" vertical="center" wrapText="1"/>
    </xf>
    <xf numFmtId="10" fontId="2" fillId="36" borderId="18" xfId="32" applyNumberFormat="1" applyFont="1" applyFill="1" applyBorder="1" applyAlignment="1" applyProtection="1">
      <alignment horizontal="center" vertical="center" wrapText="1"/>
    </xf>
    <xf numFmtId="49" fontId="1" fillId="0" borderId="92" xfId="32" applyNumberFormat="1" applyFont="1" applyFill="1" applyBorder="1" applyAlignment="1" applyProtection="1">
      <alignment horizontal="left" vertical="center" wrapText="1"/>
      <protection locked="0"/>
    </xf>
    <xf numFmtId="49" fontId="1" fillId="0" borderId="93" xfId="32" applyNumberFormat="1" applyFont="1" applyFill="1" applyBorder="1" applyAlignment="1" applyProtection="1">
      <alignment horizontal="left" vertical="center" wrapText="1"/>
      <protection locked="0"/>
    </xf>
    <xf numFmtId="0" fontId="59" fillId="32" borderId="92" xfId="32" applyFont="1" applyFill="1" applyBorder="1" applyAlignment="1" applyProtection="1">
      <alignment horizontal="center" vertical="center" wrapText="1"/>
    </xf>
    <xf numFmtId="0" fontId="59" fillId="32" borderId="93" xfId="32" applyFont="1" applyFill="1" applyBorder="1" applyAlignment="1" applyProtection="1">
      <alignment horizontal="center" vertical="center" wrapText="1"/>
    </xf>
    <xf numFmtId="0" fontId="1" fillId="0" borderId="25" xfId="32" applyFont="1" applyFill="1" applyBorder="1" applyAlignment="1" applyProtection="1">
      <alignment horizontal="center" vertical="center" wrapText="1"/>
    </xf>
    <xf numFmtId="0" fontId="59" fillId="32" borderId="36" xfId="32" applyFont="1" applyFill="1" applyBorder="1" applyAlignment="1" applyProtection="1">
      <alignment horizontal="center" vertical="center" wrapText="1"/>
    </xf>
    <xf numFmtId="0" fontId="59" fillId="32" borderId="91" xfId="32" applyFont="1" applyFill="1" applyBorder="1" applyAlignment="1" applyProtection="1">
      <alignment horizontal="center" vertical="center" wrapText="1"/>
    </xf>
    <xf numFmtId="0" fontId="27" fillId="29" borderId="0" xfId="32" applyFont="1" applyFill="1" applyAlignment="1" applyProtection="1">
      <alignment horizontal="center"/>
    </xf>
    <xf numFmtId="0" fontId="59" fillId="32" borderId="33" xfId="32" applyFont="1" applyFill="1" applyBorder="1" applyAlignment="1" applyProtection="1">
      <alignment horizontal="center" vertical="center" wrapText="1"/>
    </xf>
    <xf numFmtId="0" fontId="59" fillId="32" borderId="90" xfId="32" applyFont="1" applyFill="1" applyBorder="1" applyAlignment="1" applyProtection="1">
      <alignment horizontal="center" vertical="center" wrapText="1"/>
    </xf>
    <xf numFmtId="0" fontId="59" fillId="32" borderId="25" xfId="32" applyFont="1" applyFill="1" applyBorder="1" applyAlignment="1" applyProtection="1">
      <alignment horizontal="center" vertical="center" wrapText="1"/>
    </xf>
    <xf numFmtId="0" fontId="1" fillId="0" borderId="25" xfId="32" applyBorder="1" applyAlignment="1" applyProtection="1">
      <alignment horizontal="center" vertical="center"/>
    </xf>
    <xf numFmtId="0" fontId="25" fillId="0" borderId="25" xfId="32" applyFont="1" applyBorder="1" applyAlignment="1" applyProtection="1">
      <alignment horizontal="center" vertical="center"/>
    </xf>
    <xf numFmtId="0" fontId="1" fillId="0" borderId="25" xfId="0" applyFont="1" applyBorder="1" applyAlignment="1" applyProtection="1">
      <alignment horizontal="left" vertical="center"/>
    </xf>
    <xf numFmtId="0" fontId="0" fillId="0" borderId="25" xfId="0" applyBorder="1" applyAlignment="1" applyProtection="1">
      <alignment horizontal="left" vertical="center"/>
    </xf>
    <xf numFmtId="0" fontId="1" fillId="25" borderId="49" xfId="32" applyFont="1" applyFill="1" applyBorder="1" applyAlignment="1" applyProtection="1">
      <alignment horizontal="center" vertical="center" wrapText="1"/>
    </xf>
    <xf numFmtId="0" fontId="1" fillId="25" borderId="50" xfId="32" applyFont="1" applyFill="1" applyBorder="1" applyAlignment="1" applyProtection="1">
      <alignment horizontal="center" vertical="center" wrapText="1"/>
    </xf>
    <xf numFmtId="0" fontId="1" fillId="25" borderId="51" xfId="32" applyFont="1" applyFill="1" applyBorder="1" applyAlignment="1" applyProtection="1">
      <alignment horizontal="center" vertical="center" wrapText="1"/>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2" fillId="29" borderId="12" xfId="32" applyFont="1" applyFill="1" applyBorder="1" applyAlignment="1" applyProtection="1">
      <alignment horizontal="justify" vertical="center" wrapText="1"/>
      <protection locked="0"/>
    </xf>
    <xf numFmtId="0" fontId="2" fillId="29" borderId="11" xfId="32" applyFont="1" applyFill="1" applyBorder="1" applyAlignment="1" applyProtection="1">
      <alignment horizontal="justify" vertical="center" wrapText="1"/>
      <protection locked="0"/>
    </xf>
    <xf numFmtId="0" fontId="2" fillId="29" borderId="13" xfId="32" applyFont="1" applyFill="1" applyBorder="1" applyAlignment="1" applyProtection="1">
      <alignment horizontal="justify" vertical="center" wrapText="1"/>
      <protection locked="0"/>
    </xf>
    <xf numFmtId="49" fontId="1" fillId="29" borderId="38" xfId="32" applyNumberFormat="1" applyFont="1" applyFill="1" applyBorder="1" applyAlignment="1" applyProtection="1">
      <alignment horizontal="left" vertical="center" wrapText="1"/>
    </xf>
    <xf numFmtId="49" fontId="1" fillId="29" borderId="28" xfId="32" applyNumberFormat="1" applyFont="1" applyFill="1" applyBorder="1" applyAlignment="1" applyProtection="1">
      <alignment horizontal="left" vertical="center" wrapText="1"/>
    </xf>
    <xf numFmtId="49" fontId="1" fillId="29" borderId="39" xfId="32" applyNumberFormat="1" applyFont="1" applyFill="1" applyBorder="1" applyAlignment="1" applyProtection="1">
      <alignment horizontal="left" vertical="center" wrapText="1"/>
    </xf>
    <xf numFmtId="0" fontId="59" fillId="32" borderId="96" xfId="32" applyFont="1" applyFill="1" applyBorder="1" applyAlignment="1" applyProtection="1">
      <alignment horizontal="center" vertical="center" wrapText="1"/>
    </xf>
    <xf numFmtId="0" fontId="1" fillId="0" borderId="15" xfId="32" applyFont="1" applyFill="1" applyBorder="1" applyAlignment="1" applyProtection="1">
      <alignment horizontal="center" vertical="center" wrapText="1"/>
    </xf>
    <xf numFmtId="0" fontId="1" fillId="0" borderId="14" xfId="32" applyFont="1" applyFill="1" applyBorder="1" applyAlignment="1" applyProtection="1">
      <alignment horizontal="center" vertical="center" wrapText="1"/>
    </xf>
    <xf numFmtId="10" fontId="2" fillId="36" borderId="19" xfId="32" applyNumberFormat="1" applyFont="1" applyFill="1" applyBorder="1" applyAlignment="1" applyProtection="1">
      <alignment horizontal="center" vertical="center" wrapText="1"/>
    </xf>
    <xf numFmtId="9" fontId="2" fillId="36" borderId="19" xfId="32" applyNumberFormat="1" applyFont="1" applyFill="1" applyBorder="1" applyAlignment="1" applyProtection="1">
      <alignment horizontal="center" vertical="center" wrapText="1"/>
    </xf>
    <xf numFmtId="9" fontId="2" fillId="36" borderId="18" xfId="32" applyNumberFormat="1" applyFont="1" applyFill="1" applyBorder="1" applyAlignment="1" applyProtection="1">
      <alignment horizontal="center" vertical="center" wrapText="1"/>
    </xf>
    <xf numFmtId="49" fontId="1" fillId="0" borderId="95" xfId="32" applyNumberFormat="1" applyFont="1" applyFill="1" applyBorder="1" applyAlignment="1" applyProtection="1">
      <alignment horizontal="left" vertical="center" wrapText="1"/>
      <protection locked="0"/>
    </xf>
    <xf numFmtId="0" fontId="45" fillId="25" borderId="9" xfId="32" applyFont="1" applyFill="1" applyBorder="1" applyAlignment="1" applyProtection="1">
      <alignment horizontal="center" vertical="center"/>
      <protection locked="0"/>
    </xf>
    <xf numFmtId="0" fontId="45" fillId="25" borderId="24" xfId="32" applyFont="1" applyFill="1" applyBorder="1" applyAlignment="1" applyProtection="1">
      <alignment horizontal="center" vertical="center"/>
      <protection locked="0"/>
    </xf>
    <xf numFmtId="0" fontId="45" fillId="25" borderId="29" xfId="32" applyFont="1" applyFill="1" applyBorder="1" applyAlignment="1" applyProtection="1">
      <alignment horizontal="center" vertical="center"/>
      <protection locked="0"/>
    </xf>
    <xf numFmtId="0" fontId="45" fillId="0" borderId="24" xfId="32" applyFont="1" applyFill="1" applyBorder="1" applyAlignment="1" applyProtection="1">
      <alignment horizontal="center" vertical="center" wrapText="1"/>
      <protection locked="0"/>
    </xf>
    <xf numFmtId="0" fontId="45" fillId="0" borderId="29" xfId="32" applyFont="1" applyFill="1" applyBorder="1" applyAlignment="1" applyProtection="1">
      <alignment horizontal="center" vertical="center" wrapText="1"/>
      <protection locked="0"/>
    </xf>
    <xf numFmtId="0" fontId="1" fillId="25" borderId="49" xfId="0" applyFont="1" applyFill="1" applyBorder="1" applyAlignment="1" applyProtection="1">
      <alignment horizontal="center" vertical="center" wrapText="1"/>
    </xf>
    <xf numFmtId="0" fontId="1" fillId="25" borderId="50" xfId="0" applyFont="1" applyFill="1" applyBorder="1" applyAlignment="1" applyProtection="1">
      <alignment horizontal="center" vertical="center" wrapText="1"/>
    </xf>
    <xf numFmtId="0" fontId="1" fillId="25" borderId="51" xfId="0"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wrapText="1"/>
    </xf>
    <xf numFmtId="0" fontId="1" fillId="25" borderId="60" xfId="0" applyFont="1" applyFill="1" applyBorder="1" applyAlignment="1" applyProtection="1">
      <alignment horizontal="center" vertical="center" wrapText="1"/>
    </xf>
    <xf numFmtId="9" fontId="2" fillId="25" borderId="9" xfId="0" applyNumberFormat="1" applyFont="1" applyFill="1" applyBorder="1" applyAlignment="1" applyProtection="1">
      <alignment horizontal="center" wrapText="1"/>
    </xf>
    <xf numFmtId="0" fontId="2" fillId="25" borderId="24" xfId="0" applyFont="1" applyFill="1" applyBorder="1" applyAlignment="1" applyProtection="1">
      <alignment horizontal="center" wrapText="1"/>
    </xf>
    <xf numFmtId="0" fontId="2" fillId="25" borderId="29" xfId="0" applyFont="1" applyFill="1" applyBorder="1" applyAlignment="1" applyProtection="1">
      <alignment horizontal="center" wrapText="1"/>
    </xf>
    <xf numFmtId="49" fontId="45" fillId="29" borderId="12" xfId="32" applyNumberFormat="1" applyFont="1" applyFill="1" applyBorder="1" applyAlignment="1" applyProtection="1">
      <alignment horizontal="left" vertical="top" wrapText="1"/>
      <protection locked="0"/>
    </xf>
    <xf numFmtId="49" fontId="45" fillId="29" borderId="11" xfId="32" applyNumberFormat="1" applyFont="1" applyFill="1" applyBorder="1" applyAlignment="1" applyProtection="1">
      <alignment horizontal="left" vertical="top" wrapText="1"/>
      <protection locked="0"/>
    </xf>
    <xf numFmtId="49" fontId="45" fillId="29" borderId="13" xfId="32" applyNumberFormat="1" applyFont="1" applyFill="1" applyBorder="1" applyAlignment="1" applyProtection="1">
      <alignment horizontal="left" vertical="top" wrapText="1"/>
      <protection locked="0"/>
    </xf>
    <xf numFmtId="49" fontId="46" fillId="0" borderId="31" xfId="32" applyNumberFormat="1" applyFont="1" applyFill="1" applyBorder="1" applyAlignment="1" applyProtection="1">
      <alignment horizontal="left" vertical="center" wrapText="1"/>
      <protection locked="0"/>
    </xf>
    <xf numFmtId="49" fontId="46" fillId="0" borderId="0" xfId="32" applyNumberFormat="1" applyFont="1" applyFill="1" applyBorder="1" applyAlignment="1" applyProtection="1">
      <alignment horizontal="left" vertical="center" wrapText="1"/>
      <protection locked="0"/>
    </xf>
    <xf numFmtId="49" fontId="46" fillId="0" borderId="37" xfId="32" applyNumberFormat="1" applyFont="1" applyFill="1" applyBorder="1" applyAlignment="1" applyProtection="1">
      <alignment horizontal="left" vertical="center" wrapText="1"/>
      <protection locked="0"/>
    </xf>
    <xf numFmtId="0" fontId="54" fillId="24" borderId="43" xfId="0" applyFont="1" applyFill="1" applyBorder="1" applyAlignment="1" applyProtection="1">
      <alignment horizontal="left" vertical="center" wrapText="1"/>
      <protection locked="0"/>
    </xf>
    <xf numFmtId="0" fontId="54" fillId="24" borderId="89" xfId="0" applyFont="1" applyFill="1" applyBorder="1" applyAlignment="1" applyProtection="1">
      <alignment horizontal="left" vertical="center" wrapText="1"/>
      <protection locked="0"/>
    </xf>
    <xf numFmtId="0" fontId="54" fillId="24" borderId="44" xfId="0" applyFont="1" applyFill="1" applyBorder="1" applyAlignment="1" applyProtection="1">
      <alignment horizontal="left" vertical="center" wrapText="1"/>
      <protection locked="0"/>
    </xf>
    <xf numFmtId="49" fontId="46" fillId="29" borderId="31" xfId="32" applyNumberFormat="1" applyFont="1" applyFill="1" applyBorder="1" applyAlignment="1" applyProtection="1">
      <alignment horizontal="left" vertical="center" wrapText="1"/>
    </xf>
    <xf numFmtId="49" fontId="46" fillId="29" borderId="0" xfId="32" applyNumberFormat="1" applyFont="1" applyFill="1" applyBorder="1" applyAlignment="1" applyProtection="1">
      <alignment horizontal="left" vertical="center" wrapText="1"/>
    </xf>
    <xf numFmtId="49" fontId="46" fillId="29" borderId="37" xfId="32" applyNumberFormat="1" applyFont="1" applyFill="1" applyBorder="1" applyAlignment="1" applyProtection="1">
      <alignment horizontal="left" vertical="center" wrapText="1"/>
    </xf>
    <xf numFmtId="0" fontId="45" fillId="0" borderId="25" xfId="0" applyFont="1" applyFill="1" applyBorder="1" applyAlignment="1" applyProtection="1">
      <alignment horizontal="center" vertical="center" wrapText="1"/>
    </xf>
    <xf numFmtId="10" fontId="45" fillId="0" borderId="33" xfId="34" applyNumberFormat="1" applyFont="1" applyFill="1" applyBorder="1" applyAlignment="1" applyProtection="1">
      <alignment horizontal="center" vertical="center" wrapText="1"/>
    </xf>
    <xf numFmtId="10" fontId="45" fillId="0" borderId="90" xfId="34" applyNumberFormat="1" applyFont="1" applyFill="1" applyBorder="1" applyAlignment="1" applyProtection="1">
      <alignment horizontal="center" vertical="center" wrapText="1"/>
    </xf>
    <xf numFmtId="10" fontId="45" fillId="0" borderId="97" xfId="34" applyNumberFormat="1" applyFont="1" applyFill="1" applyBorder="1" applyAlignment="1" applyProtection="1">
      <alignment horizontal="center" vertical="center" wrapText="1"/>
    </xf>
    <xf numFmtId="0" fontId="46" fillId="0" borderId="47" xfId="0" applyFont="1" applyFill="1" applyBorder="1" applyAlignment="1" applyProtection="1">
      <alignment horizontal="left" vertical="top" wrapText="1"/>
      <protection locked="0"/>
    </xf>
    <xf numFmtId="0" fontId="46" fillId="0" borderId="25" xfId="0" applyFont="1" applyFill="1" applyBorder="1" applyAlignment="1" applyProtection="1">
      <alignment horizontal="left" vertical="top" wrapText="1"/>
      <protection locked="0"/>
    </xf>
    <xf numFmtId="0" fontId="0" fillId="0" borderId="25" xfId="0" applyBorder="1" applyAlignment="1" applyProtection="1">
      <alignment horizontal="center" vertical="center"/>
    </xf>
    <xf numFmtId="0" fontId="25" fillId="0" borderId="45" xfId="0" applyFont="1" applyBorder="1" applyAlignment="1" applyProtection="1">
      <alignment horizontal="center" vertical="center"/>
    </xf>
    <xf numFmtId="0" fontId="25" fillId="0" borderId="46" xfId="0" applyFont="1" applyBorder="1" applyAlignment="1" applyProtection="1">
      <alignment horizontal="center" vertical="center"/>
    </xf>
    <xf numFmtId="0" fontId="25" fillId="0" borderId="47" xfId="0" applyFont="1" applyBorder="1" applyAlignment="1" applyProtection="1">
      <alignment horizontal="center" vertical="center"/>
    </xf>
    <xf numFmtId="0" fontId="62" fillId="32" borderId="33" xfId="0" applyFont="1" applyFill="1" applyBorder="1" applyAlignment="1" applyProtection="1">
      <alignment horizontal="center" vertical="center" wrapText="1"/>
    </xf>
    <xf numFmtId="0" fontId="62" fillId="32" borderId="90" xfId="0" applyFont="1" applyFill="1" applyBorder="1" applyAlignment="1" applyProtection="1">
      <alignment horizontal="center" vertical="center" wrapText="1"/>
    </xf>
    <xf numFmtId="0" fontId="62" fillId="32" borderId="25" xfId="0" applyFont="1" applyFill="1" applyBorder="1" applyAlignment="1" applyProtection="1">
      <alignment horizontal="center" vertical="center" wrapText="1"/>
    </xf>
    <xf numFmtId="0" fontId="27" fillId="29" borderId="0" xfId="0" applyFont="1" applyFill="1" applyAlignment="1" applyProtection="1">
      <alignment horizontal="center"/>
    </xf>
    <xf numFmtId="10" fontId="45" fillId="29" borderId="33" xfId="34" applyNumberFormat="1" applyFont="1" applyFill="1" applyBorder="1" applyAlignment="1" applyProtection="1">
      <alignment horizontal="center" vertical="center" wrapText="1"/>
    </xf>
    <xf numFmtId="10" fontId="45" fillId="29" borderId="90" xfId="34" applyNumberFormat="1" applyFont="1" applyFill="1" applyBorder="1" applyAlignment="1" applyProtection="1">
      <alignment horizontal="center" vertical="center" wrapText="1"/>
    </xf>
    <xf numFmtId="10" fontId="45" fillId="29" borderId="97" xfId="34" applyNumberFormat="1" applyFont="1" applyFill="1" applyBorder="1" applyAlignment="1" applyProtection="1">
      <alignment horizontal="center" vertical="center" wrapText="1"/>
    </xf>
    <xf numFmtId="10" fontId="45" fillId="0" borderId="33" xfId="0" applyNumberFormat="1" applyFont="1" applyFill="1" applyBorder="1" applyAlignment="1" applyProtection="1">
      <alignment horizontal="center" vertical="center" wrapText="1"/>
    </xf>
    <xf numFmtId="10" fontId="45" fillId="0" borderId="90" xfId="0" applyNumberFormat="1" applyFont="1" applyFill="1" applyBorder="1" applyAlignment="1" applyProtection="1">
      <alignment horizontal="center" vertical="center" wrapText="1"/>
    </xf>
    <xf numFmtId="10" fontId="45" fillId="0" borderId="97" xfId="0" applyNumberFormat="1" applyFont="1" applyFill="1" applyBorder="1" applyAlignment="1" applyProtection="1">
      <alignment horizontal="center" vertical="center" wrapText="1"/>
    </xf>
    <xf numFmtId="0" fontId="1" fillId="25" borderId="9" xfId="0" applyFont="1" applyFill="1" applyBorder="1" applyAlignment="1" applyProtection="1">
      <alignment horizontal="right" vertical="center" wrapText="1"/>
    </xf>
    <xf numFmtId="0" fontId="1" fillId="25" borderId="24" xfId="0" applyFont="1" applyFill="1" applyBorder="1" applyAlignment="1" applyProtection="1">
      <alignment horizontal="right" vertical="center" wrapText="1"/>
    </xf>
    <xf numFmtId="0" fontId="45" fillId="29" borderId="12" xfId="32" applyFont="1" applyFill="1" applyBorder="1" applyAlignment="1" applyProtection="1">
      <alignment horizontal="left" vertical="top" wrapText="1"/>
      <protection locked="0"/>
    </xf>
    <xf numFmtId="0" fontId="45" fillId="29" borderId="11" xfId="32" applyFont="1" applyFill="1" applyBorder="1" applyAlignment="1" applyProtection="1">
      <alignment horizontal="left" vertical="top" wrapText="1"/>
      <protection locked="0"/>
    </xf>
    <xf numFmtId="0" fontId="45" fillId="29" borderId="13" xfId="32" applyFont="1" applyFill="1" applyBorder="1" applyAlignment="1" applyProtection="1">
      <alignment horizontal="left" vertical="top" wrapText="1"/>
      <protection locked="0"/>
    </xf>
    <xf numFmtId="0" fontId="46" fillId="0" borderId="31" xfId="32" applyFont="1" applyFill="1" applyBorder="1" applyAlignment="1" applyProtection="1">
      <alignment horizontal="left" vertical="center" wrapText="1"/>
      <protection locked="0"/>
    </xf>
    <xf numFmtId="0" fontId="46" fillId="0" borderId="0" xfId="32" applyFont="1" applyFill="1" applyBorder="1" applyAlignment="1" applyProtection="1">
      <alignment horizontal="left" vertical="center" wrapText="1"/>
      <protection locked="0"/>
    </xf>
    <xf numFmtId="0" fontId="46" fillId="0" borderId="37" xfId="32" applyFont="1" applyFill="1" applyBorder="1" applyAlignment="1" applyProtection="1">
      <alignment horizontal="left" vertical="center" wrapText="1"/>
      <protection locked="0"/>
    </xf>
    <xf numFmtId="0" fontId="46" fillId="29" borderId="31" xfId="32" applyFont="1" applyFill="1" applyBorder="1" applyAlignment="1" applyProtection="1">
      <alignment horizontal="left" vertical="top" wrapText="1"/>
    </xf>
    <xf numFmtId="0" fontId="46" fillId="29" borderId="0" xfId="32" applyFont="1" applyFill="1" applyBorder="1" applyAlignment="1" applyProtection="1">
      <alignment horizontal="left" vertical="top" wrapText="1"/>
    </xf>
    <xf numFmtId="0" fontId="46" fillId="29" borderId="37" xfId="32" applyFont="1" applyFill="1" applyBorder="1" applyAlignment="1" applyProtection="1">
      <alignment horizontal="left" vertical="top" wrapText="1"/>
    </xf>
    <xf numFmtId="0" fontId="45" fillId="29" borderId="98" xfId="32" applyFont="1" applyFill="1" applyBorder="1" applyAlignment="1" applyProtection="1">
      <alignment horizontal="left" vertical="top" wrapText="1"/>
      <protection locked="0"/>
    </xf>
    <xf numFmtId="0" fontId="45" fillId="29" borderId="99" xfId="32" applyFont="1" applyFill="1" applyBorder="1" applyAlignment="1" applyProtection="1">
      <alignment horizontal="left" vertical="top" wrapText="1"/>
      <protection locked="0"/>
    </xf>
    <xf numFmtId="0" fontId="45" fillId="29" borderId="100" xfId="32" applyFont="1" applyFill="1" applyBorder="1" applyAlignment="1" applyProtection="1">
      <alignment horizontal="left" vertical="top" wrapText="1"/>
      <protection locked="0"/>
    </xf>
    <xf numFmtId="0" fontId="3" fillId="24" borderId="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29" xfId="0" applyFont="1" applyFill="1" applyBorder="1" applyAlignment="1" applyProtection="1">
      <alignment horizontal="center"/>
    </xf>
    <xf numFmtId="0" fontId="2" fillId="25" borderId="97" xfId="0" applyFont="1" applyFill="1" applyBorder="1" applyAlignment="1" applyProtection="1">
      <alignment horizontal="center" wrapText="1"/>
    </xf>
    <xf numFmtId="0" fontId="2" fillId="25" borderId="94" xfId="0" applyFont="1" applyFill="1" applyBorder="1" applyAlignment="1" applyProtection="1">
      <alignment horizontal="center" wrapText="1"/>
    </xf>
    <xf numFmtId="0" fontId="1" fillId="25" borderId="25" xfId="32"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xf>
    <xf numFmtId="0" fontId="1" fillId="25" borderId="60"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0" borderId="24" xfId="32" applyFont="1" applyFill="1" applyBorder="1" applyAlignment="1" applyProtection="1">
      <alignment horizontal="justify" vertical="center"/>
    </xf>
    <xf numFmtId="0" fontId="1" fillId="0" borderId="29" xfId="32" applyFont="1" applyFill="1" applyBorder="1" applyAlignment="1" applyProtection="1">
      <alignment horizontal="justify" vertical="center"/>
    </xf>
    <xf numFmtId="9" fontId="2" fillId="25" borderId="9" xfId="0" applyNumberFormat="1" applyFont="1" applyFill="1" applyBorder="1" applyAlignment="1" applyProtection="1">
      <alignment horizontal="center" vertical="center" wrapText="1"/>
    </xf>
    <xf numFmtId="0" fontId="2" fillId="25" borderId="24" xfId="0" applyFont="1" applyFill="1" applyBorder="1" applyAlignment="1" applyProtection="1">
      <alignment horizontal="center" vertical="center" wrapText="1"/>
    </xf>
    <xf numFmtId="0" fontId="2" fillId="25" borderId="29" xfId="0" applyFont="1" applyFill="1" applyBorder="1" applyAlignment="1" applyProtection="1">
      <alignment horizontal="center" vertical="center" wrapText="1"/>
    </xf>
    <xf numFmtId="0" fontId="2" fillId="27" borderId="24" xfId="0" applyFont="1" applyFill="1" applyBorder="1" applyAlignment="1" applyProtection="1">
      <alignment horizontal="center" vertical="center" wrapText="1"/>
    </xf>
    <xf numFmtId="0" fontId="1" fillId="25" borderId="9" xfId="0" applyFont="1" applyFill="1" applyBorder="1" applyAlignment="1" applyProtection="1">
      <alignment horizontal="center" vertical="center" wrapText="1"/>
    </xf>
    <xf numFmtId="0" fontId="1" fillId="25" borderId="24" xfId="0" applyFont="1" applyFill="1" applyBorder="1" applyAlignment="1" applyProtection="1">
      <alignment horizontal="center" vertical="center" wrapText="1"/>
    </xf>
    <xf numFmtId="0" fontId="1" fillId="25" borderId="29" xfId="0" applyFont="1" applyFill="1" applyBorder="1" applyAlignment="1" applyProtection="1">
      <alignment horizontal="center" vertical="center" wrapText="1"/>
    </xf>
    <xf numFmtId="0" fontId="2" fillId="28" borderId="9" xfId="0" applyFont="1" applyFill="1" applyBorder="1" applyAlignment="1" applyProtection="1">
      <alignment horizontal="center" vertical="center" wrapText="1"/>
    </xf>
    <xf numFmtId="0" fontId="2" fillId="28" borderId="29"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25" borderId="9" xfId="32" applyFont="1" applyFill="1" applyBorder="1" applyAlignment="1" applyProtection="1">
      <alignment horizontal="center" vertical="center" wrapText="1"/>
    </xf>
    <xf numFmtId="0" fontId="2" fillId="25" borderId="24" xfId="32" applyFont="1" applyFill="1" applyBorder="1" applyAlignment="1" applyProtection="1">
      <alignment horizontal="center" vertical="center"/>
    </xf>
    <xf numFmtId="0" fontId="2" fillId="25" borderId="29" xfId="32" applyFont="1" applyFill="1" applyBorder="1" applyAlignment="1" applyProtection="1">
      <alignment horizontal="center" vertical="center"/>
    </xf>
    <xf numFmtId="0" fontId="2" fillId="0" borderId="9" xfId="32" applyFont="1" applyFill="1" applyBorder="1" applyAlignment="1" applyProtection="1">
      <alignment horizontal="center" vertical="center"/>
    </xf>
    <xf numFmtId="0" fontId="2" fillId="0" borderId="24" xfId="32" applyFont="1" applyFill="1" applyBorder="1" applyAlignment="1" applyProtection="1">
      <alignment horizontal="center" vertical="center"/>
    </xf>
    <xf numFmtId="0" fontId="2" fillId="0" borderId="29" xfId="32" applyFont="1" applyFill="1" applyBorder="1" applyAlignment="1" applyProtection="1">
      <alignment horizontal="center" vertical="center"/>
    </xf>
    <xf numFmtId="0" fontId="1" fillId="0" borderId="9" xfId="0" applyFont="1" applyFill="1" applyBorder="1" applyAlignment="1" applyProtection="1">
      <alignment horizontal="justify" vertical="center" wrapText="1"/>
    </xf>
    <xf numFmtId="0" fontId="1" fillId="0" borderId="24" xfId="0" applyFont="1" applyFill="1" applyBorder="1" applyAlignment="1" applyProtection="1">
      <alignment horizontal="justify" vertical="center" wrapText="1"/>
    </xf>
    <xf numFmtId="0" fontId="1" fillId="0" borderId="29" xfId="0" applyFont="1" applyFill="1" applyBorder="1" applyAlignment="1" applyProtection="1">
      <alignment horizontal="justify" vertical="center" wrapText="1"/>
    </xf>
    <xf numFmtId="9" fontId="45" fillId="0" borderId="25" xfId="0" applyNumberFormat="1" applyFont="1" applyBorder="1" applyAlignment="1" applyProtection="1">
      <alignment horizontal="center" vertical="center" wrapText="1"/>
      <protection locked="0"/>
    </xf>
    <xf numFmtId="185" fontId="45" fillId="0" borderId="25" xfId="0" applyNumberFormat="1" applyFont="1" applyFill="1" applyBorder="1" applyAlignment="1" applyProtection="1">
      <alignment horizontal="center" vertical="center" wrapText="1"/>
    </xf>
    <xf numFmtId="10" fontId="45" fillId="0" borderId="25" xfId="0" applyNumberFormat="1" applyFont="1" applyFill="1" applyBorder="1" applyAlignment="1" applyProtection="1">
      <alignment horizontal="center" vertical="center" wrapText="1"/>
    </xf>
    <xf numFmtId="185" fontId="45" fillId="29" borderId="25" xfId="34" applyNumberFormat="1" applyFont="1" applyFill="1" applyBorder="1" applyAlignment="1" applyProtection="1">
      <alignment horizontal="center" vertical="center"/>
    </xf>
    <xf numFmtId="185" fontId="45" fillId="0" borderId="25" xfId="34" applyNumberFormat="1" applyFont="1" applyFill="1" applyBorder="1" applyAlignment="1" applyProtection="1">
      <alignment horizontal="center" vertical="center"/>
      <protection locked="0"/>
    </xf>
    <xf numFmtId="0" fontId="45" fillId="0" borderId="101" xfId="0" applyFont="1" applyFill="1" applyBorder="1" applyAlignment="1" applyProtection="1">
      <alignment horizontal="left" vertical="center" wrapText="1"/>
      <protection locked="0"/>
    </xf>
    <xf numFmtId="0" fontId="46" fillId="0" borderId="99" xfId="0" applyFont="1" applyFill="1" applyBorder="1" applyAlignment="1" applyProtection="1">
      <alignment horizontal="left" vertical="center" wrapText="1"/>
      <protection locked="0"/>
    </xf>
    <xf numFmtId="0" fontId="46" fillId="0" borderId="102" xfId="0" applyFont="1" applyFill="1" applyBorder="1" applyAlignment="1" applyProtection="1">
      <alignment horizontal="left" vertical="center" wrapText="1"/>
      <protection locked="0"/>
    </xf>
    <xf numFmtId="0" fontId="46" fillId="0" borderId="49" xfId="0" applyFont="1" applyFill="1" applyBorder="1" applyAlignment="1" applyProtection="1">
      <alignment horizontal="left" vertical="center" wrapText="1"/>
      <protection locked="0"/>
    </xf>
    <xf numFmtId="0" fontId="46" fillId="0" borderId="50" xfId="0" applyFont="1" applyFill="1" applyBorder="1" applyAlignment="1" applyProtection="1">
      <alignment horizontal="left" vertical="center" wrapText="1"/>
      <protection locked="0"/>
    </xf>
    <xf numFmtId="0" fontId="46" fillId="0" borderId="51" xfId="0" applyFont="1" applyFill="1" applyBorder="1" applyAlignment="1" applyProtection="1">
      <alignment horizontal="left" vertical="center" wrapText="1"/>
      <protection locked="0"/>
    </xf>
    <xf numFmtId="0" fontId="46" fillId="0" borderId="101" xfId="0" applyFont="1" applyFill="1" applyBorder="1" applyAlignment="1" applyProtection="1">
      <alignment horizontal="left" vertical="top" wrapText="1"/>
    </xf>
    <xf numFmtId="0" fontId="46" fillId="0" borderId="99" xfId="0" applyFont="1" applyFill="1" applyBorder="1" applyAlignment="1" applyProtection="1">
      <alignment horizontal="left" vertical="top" wrapText="1"/>
    </xf>
    <xf numFmtId="0" fontId="46" fillId="0" borderId="102" xfId="0" applyFont="1" applyFill="1" applyBorder="1" applyAlignment="1" applyProtection="1">
      <alignment horizontal="left" vertical="top" wrapText="1"/>
    </xf>
    <xf numFmtId="0" fontId="46" fillId="0" borderId="49" xfId="0" applyFont="1" applyFill="1" applyBorder="1" applyAlignment="1" applyProtection="1">
      <alignment horizontal="left" vertical="top" wrapText="1"/>
    </xf>
    <xf numFmtId="0" fontId="46" fillId="0" borderId="50" xfId="0" applyFont="1" applyFill="1" applyBorder="1" applyAlignment="1" applyProtection="1">
      <alignment horizontal="left" vertical="top" wrapText="1"/>
    </xf>
    <xf numFmtId="0" fontId="46" fillId="0" borderId="51" xfId="0" applyFont="1" applyFill="1" applyBorder="1" applyAlignment="1" applyProtection="1">
      <alignment horizontal="left" vertical="top" wrapText="1"/>
    </xf>
    <xf numFmtId="0" fontId="46" fillId="0" borderId="25" xfId="0" applyFont="1" applyFill="1" applyBorder="1" applyAlignment="1" applyProtection="1">
      <alignment horizontal="center" vertical="center" wrapText="1"/>
    </xf>
    <xf numFmtId="9" fontId="45" fillId="0" borderId="25" xfId="0" applyNumberFormat="1" applyFont="1" applyFill="1" applyBorder="1" applyAlignment="1" applyProtection="1">
      <alignment horizontal="center" vertical="center" wrapText="1"/>
      <protection locked="0"/>
    </xf>
    <xf numFmtId="0" fontId="46" fillId="0" borderId="33" xfId="0" applyFont="1" applyFill="1" applyBorder="1" applyAlignment="1" applyProtection="1">
      <alignment horizontal="center" vertical="center" wrapText="1"/>
    </xf>
    <xf numFmtId="0" fontId="46" fillId="0" borderId="90" xfId="0" applyFont="1" applyFill="1" applyBorder="1" applyAlignment="1" applyProtection="1">
      <alignment horizontal="center" vertical="center" wrapText="1"/>
    </xf>
    <xf numFmtId="0" fontId="1" fillId="25" borderId="9" xfId="32" applyFont="1" applyFill="1" applyBorder="1" applyAlignment="1" applyProtection="1">
      <alignment horizontal="center" wrapText="1"/>
    </xf>
    <xf numFmtId="0" fontId="1" fillId="25" borderId="24" xfId="32" applyFont="1" applyFill="1" applyBorder="1" applyAlignment="1" applyProtection="1">
      <alignment horizontal="center" wrapText="1"/>
    </xf>
    <xf numFmtId="0" fontId="1" fillId="25" borderId="29" xfId="32" applyFont="1" applyFill="1" applyBorder="1" applyAlignment="1" applyProtection="1">
      <alignment horizontal="center" wrapText="1"/>
    </xf>
    <xf numFmtId="0" fontId="1" fillId="25" borderId="23" xfId="32" applyFont="1" applyFill="1" applyBorder="1" applyAlignment="1" applyProtection="1">
      <alignment horizontal="center" vertical="center"/>
    </xf>
    <xf numFmtId="0" fontId="1" fillId="25" borderId="23" xfId="32" applyFont="1" applyFill="1" applyBorder="1" applyAlignment="1" applyProtection="1">
      <alignment horizontal="center" vertical="center" wrapText="1"/>
    </xf>
    <xf numFmtId="0" fontId="1" fillId="25" borderId="19" xfId="32" applyFont="1" applyFill="1" applyBorder="1" applyAlignment="1" applyProtection="1">
      <alignment horizontal="center" vertical="center" wrapText="1"/>
    </xf>
    <xf numFmtId="0" fontId="2" fillId="29" borderId="9" xfId="32" applyFont="1" applyFill="1" applyBorder="1" applyAlignment="1" applyProtection="1">
      <alignment horizontal="center" wrapText="1"/>
    </xf>
    <xf numFmtId="0" fontId="2" fillId="29" borderId="24" xfId="32" applyFont="1" applyFill="1" applyBorder="1" applyAlignment="1" applyProtection="1">
      <alignment horizontal="center"/>
    </xf>
    <xf numFmtId="0" fontId="2" fillId="29" borderId="29" xfId="32" applyFont="1" applyFill="1" applyBorder="1" applyAlignment="1" applyProtection="1">
      <alignment horizontal="center"/>
    </xf>
    <xf numFmtId="0" fontId="1" fillId="0" borderId="9" xfId="32" applyFont="1" applyFill="1" applyBorder="1" applyAlignment="1" applyProtection="1">
      <alignment horizontal="justify" vertical="center" wrapText="1"/>
    </xf>
    <xf numFmtId="1" fontId="63" fillId="29" borderId="9" xfId="32" applyNumberFormat="1" applyFont="1" applyFill="1" applyBorder="1" applyAlignment="1" applyProtection="1">
      <alignment horizontal="center" vertical="center" wrapText="1"/>
    </xf>
    <xf numFmtId="1" fontId="63" fillId="29" borderId="24" xfId="32" applyNumberFormat="1" applyFont="1" applyFill="1" applyBorder="1" applyAlignment="1" applyProtection="1">
      <alignment horizontal="center" vertical="center" wrapText="1"/>
    </xf>
    <xf numFmtId="1" fontId="63" fillId="29" borderId="29" xfId="32" applyNumberFormat="1" applyFont="1" applyFill="1" applyBorder="1" applyAlignment="1" applyProtection="1">
      <alignment horizontal="center" vertical="center" wrapText="1"/>
    </xf>
    <xf numFmtId="0" fontId="2" fillId="0" borderId="31" xfId="32" applyFont="1" applyFill="1" applyBorder="1" applyAlignment="1" applyProtection="1">
      <alignment horizontal="center"/>
    </xf>
    <xf numFmtId="0" fontId="2" fillId="0" borderId="0" xfId="32" applyFont="1" applyFill="1" applyBorder="1" applyAlignment="1" applyProtection="1">
      <alignment horizontal="center"/>
    </xf>
    <xf numFmtId="0" fontId="2" fillId="0" borderId="37" xfId="32" applyFont="1" applyFill="1" applyBorder="1" applyAlignment="1" applyProtection="1">
      <alignment horizontal="center"/>
    </xf>
    <xf numFmtId="0" fontId="2" fillId="27" borderId="24" xfId="32" applyFont="1" applyFill="1" applyBorder="1" applyAlignment="1" applyProtection="1">
      <alignment horizontal="center" wrapText="1"/>
    </xf>
    <xf numFmtId="0" fontId="2" fillId="28" borderId="9" xfId="32" applyFont="1" applyFill="1" applyBorder="1" applyAlignment="1" applyProtection="1">
      <alignment horizontal="center" vertical="center" wrapText="1"/>
    </xf>
    <xf numFmtId="0" fontId="2" fillId="28" borderId="29" xfId="32" applyFont="1" applyFill="1" applyBorder="1" applyAlignment="1" applyProtection="1">
      <alignment horizontal="center" vertical="center" wrapText="1"/>
    </xf>
    <xf numFmtId="0" fontId="1" fillId="25" borderId="9" xfId="32" applyFont="1" applyFill="1" applyBorder="1" applyAlignment="1" applyProtection="1">
      <alignment horizontal="center" vertical="center" wrapText="1"/>
    </xf>
    <xf numFmtId="0" fontId="1" fillId="25" borderId="24" xfId="32" applyFont="1" applyFill="1" applyBorder="1" applyAlignment="1" applyProtection="1">
      <alignment horizontal="center" vertical="center"/>
    </xf>
    <xf numFmtId="0" fontId="1" fillId="25" borderId="29" xfId="32" applyFont="1" applyFill="1" applyBorder="1" applyAlignment="1" applyProtection="1">
      <alignment horizontal="center" vertical="center"/>
    </xf>
    <xf numFmtId="0" fontId="42" fillId="0" borderId="9" xfId="0" applyFont="1" applyFill="1" applyBorder="1" applyAlignment="1" applyProtection="1">
      <alignment horizontal="center" vertical="center"/>
    </xf>
    <xf numFmtId="0" fontId="42" fillId="0" borderId="24" xfId="0" applyFont="1" applyFill="1" applyBorder="1" applyAlignment="1" applyProtection="1">
      <alignment horizontal="center" vertical="center"/>
    </xf>
    <xf numFmtId="0" fontId="42" fillId="0" borderId="29" xfId="0" applyFont="1" applyFill="1" applyBorder="1" applyAlignment="1" applyProtection="1">
      <alignment horizontal="center" vertical="center"/>
    </xf>
    <xf numFmtId="0" fontId="3" fillId="24" borderId="31" xfId="0" applyFont="1" applyFill="1" applyBorder="1" applyAlignment="1" applyProtection="1">
      <alignment horizontal="left" vertical="center" wrapText="1"/>
      <protection locked="0"/>
    </xf>
    <xf numFmtId="49" fontId="46" fillId="29" borderId="31" xfId="32" applyNumberFormat="1" applyFont="1" applyFill="1" applyBorder="1" applyAlignment="1" applyProtection="1">
      <alignment horizontal="justify" vertical="center" wrapText="1"/>
    </xf>
    <xf numFmtId="49" fontId="46" fillId="29" borderId="0" xfId="32" applyNumberFormat="1" applyFont="1" applyFill="1" applyBorder="1" applyAlignment="1" applyProtection="1">
      <alignment horizontal="justify" vertical="center" wrapText="1"/>
    </xf>
    <xf numFmtId="49" fontId="46" fillId="29" borderId="37" xfId="32" applyNumberFormat="1" applyFont="1" applyFill="1" applyBorder="1" applyAlignment="1" applyProtection="1">
      <alignment horizontal="justify" vertical="center" wrapText="1"/>
    </xf>
    <xf numFmtId="49" fontId="46" fillId="0" borderId="31" xfId="32" applyNumberFormat="1" applyFont="1" applyFill="1" applyBorder="1" applyAlignment="1" applyProtection="1">
      <alignment horizontal="justify" vertical="center" wrapText="1"/>
      <protection locked="0"/>
    </xf>
    <xf numFmtId="49" fontId="46" fillId="0" borderId="0" xfId="32" applyNumberFormat="1" applyFont="1" applyFill="1" applyBorder="1" applyAlignment="1" applyProtection="1">
      <alignment horizontal="justify" vertical="center" wrapText="1"/>
      <protection locked="0"/>
    </xf>
    <xf numFmtId="49" fontId="46" fillId="0" borderId="37" xfId="32" applyNumberFormat="1" applyFont="1" applyFill="1" applyBorder="1" applyAlignment="1" applyProtection="1">
      <alignment horizontal="justify" vertical="center" wrapText="1"/>
      <protection locked="0"/>
    </xf>
    <xf numFmtId="0" fontId="45" fillId="29" borderId="25" xfId="32" applyFont="1" applyFill="1" applyBorder="1" applyAlignment="1" applyProtection="1">
      <alignment horizontal="left" vertical="top" wrapText="1"/>
      <protection locked="0"/>
    </xf>
    <xf numFmtId="49" fontId="45" fillId="29" borderId="38" xfId="32" applyNumberFormat="1" applyFont="1" applyFill="1" applyBorder="1" applyAlignment="1" applyProtection="1">
      <alignment horizontal="left" vertical="top" wrapText="1"/>
      <protection locked="0"/>
    </xf>
    <xf numFmtId="49" fontId="45" fillId="29" borderId="28" xfId="32" applyNumberFormat="1" applyFont="1" applyFill="1" applyBorder="1" applyAlignment="1" applyProtection="1">
      <alignment horizontal="left" vertical="top" wrapText="1"/>
      <protection locked="0"/>
    </xf>
    <xf numFmtId="49" fontId="45" fillId="29" borderId="39" xfId="32" applyNumberFormat="1" applyFont="1" applyFill="1" applyBorder="1" applyAlignment="1" applyProtection="1">
      <alignment horizontal="left" vertical="top" wrapText="1"/>
      <protection locked="0"/>
    </xf>
    <xf numFmtId="2" fontId="53" fillId="0" borderId="25" xfId="34" applyNumberFormat="1" applyFont="1" applyBorder="1" applyAlignment="1" applyProtection="1">
      <alignment horizontal="center" vertical="center" wrapText="1"/>
      <protection locked="0"/>
    </xf>
    <xf numFmtId="2" fontId="53" fillId="0" borderId="17" xfId="34" applyNumberFormat="1" applyFont="1" applyBorder="1" applyAlignment="1" applyProtection="1">
      <alignment horizontal="center" vertical="center" wrapText="1"/>
      <protection locked="0"/>
    </xf>
    <xf numFmtId="0" fontId="61" fillId="32" borderId="23" xfId="0" applyFont="1" applyFill="1" applyBorder="1" applyAlignment="1" applyProtection="1">
      <alignment horizontal="center" vertical="center" wrapText="1"/>
    </xf>
    <xf numFmtId="0" fontId="61" fillId="32" borderId="19" xfId="0" applyFont="1" applyFill="1" applyBorder="1" applyAlignment="1" applyProtection="1">
      <alignment horizontal="center" vertical="center" wrapText="1"/>
    </xf>
    <xf numFmtId="0" fontId="61" fillId="32" borderId="33" xfId="0" applyFont="1" applyFill="1" applyBorder="1" applyAlignment="1" applyProtection="1">
      <alignment horizontal="center" vertical="center" wrapText="1"/>
    </xf>
    <xf numFmtId="0" fontId="61" fillId="32" borderId="103" xfId="0" applyFont="1" applyFill="1" applyBorder="1" applyAlignment="1" applyProtection="1">
      <alignment horizontal="center" vertical="center" wrapText="1"/>
    </xf>
    <xf numFmtId="2" fontId="53" fillId="35" borderId="25" xfId="34" applyNumberFormat="1" applyFont="1" applyFill="1" applyBorder="1" applyAlignment="1" applyProtection="1">
      <alignment horizontal="center" vertical="center" wrapText="1"/>
    </xf>
    <xf numFmtId="2" fontId="53" fillId="35" borderId="17" xfId="34" applyNumberFormat="1" applyFont="1" applyFill="1" applyBorder="1" applyAlignment="1" applyProtection="1">
      <alignment horizontal="center" vertical="center" wrapText="1"/>
    </xf>
    <xf numFmtId="49" fontId="64" fillId="0" borderId="17" xfId="0" applyNumberFormat="1" applyFont="1" applyFill="1" applyBorder="1" applyAlignment="1" applyProtection="1">
      <alignment horizontal="left" vertical="top" wrapText="1"/>
      <protection locked="0"/>
    </xf>
    <xf numFmtId="49" fontId="64" fillId="0" borderId="18" xfId="0" applyNumberFormat="1" applyFont="1" applyFill="1" applyBorder="1" applyAlignment="1" applyProtection="1">
      <alignment horizontal="left" vertical="top" wrapText="1"/>
      <protection locked="0"/>
    </xf>
    <xf numFmtId="0" fontId="61" fillId="32" borderId="15" xfId="0" applyFont="1" applyFill="1" applyBorder="1" applyAlignment="1" applyProtection="1">
      <alignment horizontal="center" vertical="center" wrapText="1"/>
    </xf>
    <xf numFmtId="0" fontId="61" fillId="32" borderId="16" xfId="0" applyFont="1" applyFill="1" applyBorder="1" applyAlignment="1" applyProtection="1">
      <alignment horizontal="center" vertical="center" wrapText="1"/>
    </xf>
    <xf numFmtId="0" fontId="61" fillId="32" borderId="25" xfId="0" applyFont="1" applyFill="1" applyBorder="1" applyAlignment="1" applyProtection="1">
      <alignment horizontal="center" vertical="center" wrapText="1"/>
    </xf>
    <xf numFmtId="2" fontId="53" fillId="0" borderId="25" xfId="34" applyNumberFormat="1" applyFont="1" applyFill="1" applyBorder="1" applyAlignment="1" applyProtection="1">
      <alignment horizontal="center" vertical="center"/>
    </xf>
    <xf numFmtId="2" fontId="53" fillId="0" borderId="17" xfId="34" applyNumberFormat="1" applyFont="1" applyFill="1" applyBorder="1" applyAlignment="1" applyProtection="1">
      <alignment horizontal="center" vertical="center"/>
    </xf>
    <xf numFmtId="0" fontId="52" fillId="0" borderId="16" xfId="0" applyFont="1" applyFill="1" applyBorder="1" applyAlignment="1" applyProtection="1">
      <alignment horizontal="center" vertical="center" wrapText="1"/>
    </xf>
    <xf numFmtId="0" fontId="52" fillId="0" borderId="14" xfId="0" applyFont="1" applyFill="1" applyBorder="1" applyAlignment="1" applyProtection="1">
      <alignment horizontal="center" vertical="center" wrapText="1"/>
    </xf>
    <xf numFmtId="0" fontId="43" fillId="29" borderId="0" xfId="0" applyFont="1" applyFill="1" applyAlignment="1" applyProtection="1">
      <alignment horizontal="center" vertical="center"/>
    </xf>
    <xf numFmtId="0" fontId="61" fillId="32" borderId="27" xfId="0" applyFont="1" applyFill="1" applyBorder="1" applyAlignment="1" applyProtection="1">
      <alignment horizontal="center" vertical="center" wrapText="1"/>
    </xf>
    <xf numFmtId="0" fontId="61" fillId="32" borderId="87" xfId="0" applyFont="1" applyFill="1" applyBorder="1" applyAlignment="1" applyProtection="1">
      <alignment horizontal="center" vertical="center" wrapText="1"/>
    </xf>
    <xf numFmtId="0" fontId="61" fillId="32" borderId="59" xfId="0" applyFont="1" applyFill="1" applyBorder="1" applyAlignment="1" applyProtection="1">
      <alignment horizontal="center" vertical="center" wrapText="1"/>
    </xf>
    <xf numFmtId="9" fontId="2" fillId="29" borderId="9" xfId="32" applyNumberFormat="1" applyFont="1" applyFill="1" applyBorder="1" applyAlignment="1" applyProtection="1">
      <alignment horizontal="center" vertical="center" wrapText="1"/>
    </xf>
    <xf numFmtId="0" fontId="2" fillId="29" borderId="24" xfId="32" applyFont="1" applyFill="1" applyBorder="1" applyAlignment="1" applyProtection="1">
      <alignment horizontal="center" vertical="center" wrapText="1"/>
    </xf>
    <xf numFmtId="0" fontId="2" fillId="29" borderId="29" xfId="32" applyFont="1" applyFill="1" applyBorder="1" applyAlignment="1" applyProtection="1">
      <alignment horizontal="center" vertical="center" wrapText="1"/>
    </xf>
    <xf numFmtId="0" fontId="1" fillId="25" borderId="97" xfId="32" applyFont="1" applyFill="1" applyBorder="1" applyAlignment="1" applyProtection="1">
      <alignment horizontal="center" vertical="center"/>
    </xf>
    <xf numFmtId="0" fontId="1" fillId="25" borderId="97" xfId="32" applyFont="1" applyFill="1" applyBorder="1" applyAlignment="1" applyProtection="1">
      <alignment horizontal="center" vertical="center" wrapText="1"/>
    </xf>
    <xf numFmtId="0" fontId="1" fillId="25" borderId="94" xfId="32" applyFont="1" applyFill="1" applyBorder="1" applyAlignment="1" applyProtection="1">
      <alignment horizontal="center" vertical="center" wrapText="1"/>
    </xf>
    <xf numFmtId="0" fontId="1" fillId="0" borderId="31"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7" xfId="32" applyFont="1" applyFill="1" applyBorder="1" applyAlignment="1" applyProtection="1">
      <alignment horizontal="justify" vertical="center" wrapText="1"/>
      <protection locked="0"/>
    </xf>
    <xf numFmtId="0" fontId="2" fillId="29" borderId="98" xfId="32" applyFont="1" applyFill="1" applyBorder="1" applyAlignment="1" applyProtection="1">
      <alignment horizontal="left" vertical="top" wrapText="1"/>
      <protection locked="0"/>
    </xf>
    <xf numFmtId="0" fontId="2" fillId="29" borderId="99" xfId="32" applyFont="1" applyFill="1" applyBorder="1" applyAlignment="1" applyProtection="1">
      <alignment horizontal="left" vertical="top" wrapText="1"/>
      <protection locked="0"/>
    </xf>
    <xf numFmtId="0" fontId="2" fillId="29" borderId="100" xfId="32" applyFont="1" applyFill="1" applyBorder="1" applyAlignment="1" applyProtection="1">
      <alignment horizontal="left" vertical="top" wrapText="1"/>
      <protection locked="0"/>
    </xf>
    <xf numFmtId="0" fontId="1" fillId="29" borderId="31" xfId="32" applyFont="1" applyFill="1" applyBorder="1" applyAlignment="1" applyProtection="1">
      <alignment horizontal="justify" vertical="top" wrapText="1"/>
    </xf>
    <xf numFmtId="0" fontId="1" fillId="29" borderId="0" xfId="32" applyFont="1" applyFill="1" applyBorder="1" applyAlignment="1" applyProtection="1">
      <alignment horizontal="justify" vertical="top" wrapText="1"/>
    </xf>
    <xf numFmtId="0" fontId="1" fillId="29" borderId="37" xfId="32" applyFont="1" applyFill="1" applyBorder="1" applyAlignment="1" applyProtection="1">
      <alignment horizontal="justify" vertical="top" wrapText="1"/>
    </xf>
    <xf numFmtId="0" fontId="0" fillId="0" borderId="38" xfId="0" applyBorder="1" applyAlignment="1">
      <alignment horizontal="justify" vertical="top" wrapText="1"/>
    </xf>
    <xf numFmtId="0" fontId="0" fillId="0" borderId="28" xfId="0" applyBorder="1" applyAlignment="1">
      <alignment horizontal="justify" vertical="top" wrapText="1"/>
    </xf>
    <xf numFmtId="0" fontId="0" fillId="0" borderId="39" xfId="0" applyBorder="1" applyAlignment="1">
      <alignment horizontal="justify" vertical="top" wrapText="1"/>
    </xf>
    <xf numFmtId="0" fontId="1" fillId="29" borderId="31" xfId="32" applyFont="1" applyFill="1" applyBorder="1" applyAlignment="1" applyProtection="1">
      <alignment horizontal="justify" vertical="center" wrapText="1"/>
    </xf>
    <xf numFmtId="0" fontId="1" fillId="29" borderId="0" xfId="32" applyFont="1" applyFill="1" applyBorder="1" applyAlignment="1" applyProtection="1">
      <alignment horizontal="justify" vertical="center" wrapText="1"/>
    </xf>
    <xf numFmtId="0" fontId="1" fillId="29" borderId="37" xfId="32" applyFont="1" applyFill="1" applyBorder="1" applyAlignment="1" applyProtection="1">
      <alignment horizontal="justify" vertical="center" wrapText="1"/>
    </xf>
    <xf numFmtId="0" fontId="59" fillId="32" borderId="15" xfId="0" applyFont="1" applyFill="1" applyBorder="1" applyAlignment="1" applyProtection="1">
      <alignment horizontal="center" vertical="center" wrapText="1"/>
    </xf>
    <xf numFmtId="0" fontId="59" fillId="32" borderId="104" xfId="0" applyFont="1" applyFill="1" applyBorder="1" applyAlignment="1" applyProtection="1">
      <alignment horizontal="center" vertical="center" wrapText="1"/>
    </xf>
    <xf numFmtId="0" fontId="59" fillId="32" borderId="23" xfId="0" applyFont="1" applyFill="1" applyBorder="1" applyAlignment="1" applyProtection="1">
      <alignment horizontal="center" vertical="center" wrapText="1"/>
    </xf>
    <xf numFmtId="0" fontId="59" fillId="32" borderId="33" xfId="0" applyFont="1" applyFill="1" applyBorder="1" applyAlignment="1" applyProtection="1">
      <alignment horizontal="center" vertical="center" wrapText="1"/>
    </xf>
    <xf numFmtId="0" fontId="59" fillId="32" borderId="27" xfId="0" applyFont="1" applyFill="1" applyBorder="1" applyAlignment="1" applyProtection="1">
      <alignment horizontal="center" vertical="center" wrapText="1"/>
    </xf>
    <xf numFmtId="0" fontId="59" fillId="32" borderId="87" xfId="0" applyFont="1" applyFill="1" applyBorder="1" applyAlignment="1" applyProtection="1">
      <alignment horizontal="center" vertical="center" wrapText="1"/>
    </xf>
    <xf numFmtId="0" fontId="59" fillId="32" borderId="59" xfId="0" applyFont="1" applyFill="1" applyBorder="1" applyAlignment="1" applyProtection="1">
      <alignment horizontal="center" vertical="center" wrapText="1"/>
    </xf>
    <xf numFmtId="0" fontId="59" fillId="32" borderId="19" xfId="0" applyFont="1" applyFill="1" applyBorder="1" applyAlignment="1" applyProtection="1">
      <alignment horizontal="center" vertical="center" wrapText="1"/>
    </xf>
    <xf numFmtId="0" fontId="59" fillId="32" borderId="103" xfId="0" applyFont="1" applyFill="1" applyBorder="1" applyAlignment="1" applyProtection="1">
      <alignment horizontal="center" vertical="center" wrapText="1"/>
    </xf>
    <xf numFmtId="0" fontId="1" fillId="34" borderId="15" xfId="0" applyFont="1" applyFill="1" applyBorder="1" applyAlignment="1" applyProtection="1">
      <alignment horizontal="center" vertical="center" wrapText="1"/>
    </xf>
    <xf numFmtId="0" fontId="1" fillId="34" borderId="14" xfId="0" applyFont="1" applyFill="1" applyBorder="1" applyAlignment="1" applyProtection="1">
      <alignment horizontal="center" vertical="center" wrapText="1"/>
    </xf>
    <xf numFmtId="9" fontId="2" fillId="34" borderId="25" xfId="34" applyFont="1" applyFill="1" applyBorder="1" applyAlignment="1" applyProtection="1">
      <alignment horizontal="center" vertical="center" wrapText="1"/>
    </xf>
    <xf numFmtId="9" fontId="2" fillId="33" borderId="25" xfId="34" applyFont="1" applyFill="1" applyBorder="1" applyAlignment="1" applyProtection="1">
      <alignment horizontal="center" vertical="center" wrapText="1"/>
    </xf>
    <xf numFmtId="49" fontId="1" fillId="0" borderId="54" xfId="0" applyNumberFormat="1" applyFont="1" applyFill="1" applyBorder="1" applyAlignment="1" applyProtection="1">
      <alignment horizontal="left" vertical="top" wrapText="1"/>
      <protection locked="0"/>
    </xf>
    <xf numFmtId="49" fontId="1" fillId="0" borderId="11" xfId="0" applyNumberFormat="1" applyFont="1" applyFill="1" applyBorder="1" applyAlignment="1" applyProtection="1">
      <alignment horizontal="left" vertical="top" wrapText="1"/>
      <protection locked="0"/>
    </xf>
    <xf numFmtId="49" fontId="1" fillId="0" borderId="13" xfId="0" applyNumberFormat="1" applyFont="1" applyFill="1" applyBorder="1" applyAlignment="1" applyProtection="1">
      <alignment horizontal="left" vertical="top" wrapText="1"/>
      <protection locked="0"/>
    </xf>
    <xf numFmtId="49" fontId="1" fillId="0" borderId="71" xfId="0" applyNumberFormat="1" applyFont="1" applyFill="1" applyBorder="1" applyAlignment="1" applyProtection="1">
      <alignment horizontal="left" vertical="top" wrapText="1"/>
      <protection locked="0"/>
    </xf>
    <xf numFmtId="49" fontId="1" fillId="0" borderId="28" xfId="0" applyNumberFormat="1" applyFont="1" applyFill="1" applyBorder="1" applyAlignment="1" applyProtection="1">
      <alignment horizontal="left" vertical="top" wrapText="1"/>
      <protection locked="0"/>
    </xf>
    <xf numFmtId="49" fontId="1" fillId="0" borderId="39" xfId="0" applyNumberFormat="1" applyFont="1" applyFill="1" applyBorder="1" applyAlignment="1" applyProtection="1">
      <alignment horizontal="left" vertical="top" wrapText="1"/>
      <protection locked="0"/>
    </xf>
    <xf numFmtId="9" fontId="2" fillId="35" borderId="25" xfId="34" applyFont="1" applyFill="1" applyBorder="1" applyAlignment="1" applyProtection="1">
      <alignment horizontal="center" vertical="center" wrapText="1"/>
    </xf>
    <xf numFmtId="185" fontId="2" fillId="0" borderId="25" xfId="34" applyNumberFormat="1" applyFont="1" applyFill="1" applyBorder="1" applyAlignment="1" applyProtection="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E716B73F-9E12-4976-A4E2-B9910D7F9D4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15">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s-CO"/>
              <a:t>Tiempo de Cubrimiento de Vacantes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TiempoCubrimientoVac!$D$48:$O$48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TiempoCubrimientoVac!$D$49:$O$49</c:f>
              <c:numCache>
                <c:formatCode>0.0%</c:formatCode>
                <c:ptCount val="12"/>
                <c:pt idx="0">
                  <c:v>0.87579617834394907</c:v>
                </c:pt>
                <c:pt idx="1">
                  <c:v>0.83688374923919662</c:v>
                </c:pt>
                <c:pt idx="2">
                  <c:v>1.0756894191277135</c:v>
                </c:pt>
                <c:pt idx="3">
                  <c:v>1.3095238095238095</c:v>
                </c:pt>
                <c:pt idx="4">
                  <c:v>0.97552323518978357</c:v>
                </c:pt>
                <c:pt idx="5">
                  <c:v>1.5419119708438462</c:v>
                </c:pt>
                <c:pt idx="6">
                  <c:v>0</c:v>
                </c:pt>
                <c:pt idx="7">
                  <c:v>0.9059463020919124</c:v>
                </c:pt>
                <c:pt idx="8">
                  <c:v>1.0067728354384038</c:v>
                </c:pt>
                <c:pt idx="9">
                  <c:v>1.1702127659574468</c:v>
                </c:pt>
                <c:pt idx="10">
                  <c:v>0.89054404145077726</c:v>
                </c:pt>
                <c:pt idx="11">
                  <c:v>1.5401848221786614</c:v>
                </c:pt>
              </c:numCache>
            </c:numRef>
          </c:val>
          <c:extLst>
            <c:ext xmlns:c16="http://schemas.microsoft.com/office/drawing/2014/chart" uri="{C3380CC4-5D6E-409C-BE32-E72D297353CC}">
              <c16:uniqueId val="{00000001-D0F1-44B4-886C-C262C3094885}"/>
            </c:ext>
          </c:extLst>
        </c:ser>
        <c:dLbls>
          <c:showLegendKey val="0"/>
          <c:showVal val="0"/>
          <c:showCatName val="0"/>
          <c:showSerName val="0"/>
          <c:showPercent val="0"/>
          <c:showBubbleSize val="0"/>
        </c:dLbls>
        <c:gapWidth val="219"/>
        <c:overlap val="-27"/>
        <c:axId val="259066208"/>
        <c:axId val="1"/>
      </c:barChart>
      <c:catAx>
        <c:axId val="25906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6620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s-CO"/>
              <a:t>Poblamiento de Planta de Personal</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Poblamiento!$D$48:$O$48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Poblamiento!$D$49:$O$49</c:f>
              <c:numCache>
                <c:formatCode>0.0%</c:formatCode>
                <c:ptCount val="12"/>
                <c:pt idx="0">
                  <c:v>0.92101740294511381</c:v>
                </c:pt>
                <c:pt idx="1">
                  <c:v>0.93172690763052213</c:v>
                </c:pt>
                <c:pt idx="2">
                  <c:v>0.92904953145917002</c:v>
                </c:pt>
                <c:pt idx="3">
                  <c:v>0.92904953145917002</c:v>
                </c:pt>
                <c:pt idx="4">
                  <c:v>0.93440428380187412</c:v>
                </c:pt>
                <c:pt idx="5">
                  <c:v>0.92369477911646591</c:v>
                </c:pt>
                <c:pt idx="6">
                  <c:v>0.91164658634538154</c:v>
                </c:pt>
                <c:pt idx="7">
                  <c:v>0.90763052208835338</c:v>
                </c:pt>
                <c:pt idx="8">
                  <c:v>0.91298527443105759</c:v>
                </c:pt>
                <c:pt idx="9">
                  <c:v>0.91164658634538154</c:v>
                </c:pt>
                <c:pt idx="10">
                  <c:v>0.90629183400267732</c:v>
                </c:pt>
                <c:pt idx="11">
                  <c:v>0.92101740294511381</c:v>
                </c:pt>
              </c:numCache>
            </c:numRef>
          </c:val>
          <c:extLst>
            <c:ext xmlns:c16="http://schemas.microsoft.com/office/drawing/2014/chart" uri="{C3380CC4-5D6E-409C-BE32-E72D297353CC}">
              <c16:uniqueId val="{00000001-1256-44C6-8AD2-36CE04CCBA39}"/>
            </c:ext>
          </c:extLst>
        </c:ser>
        <c:dLbls>
          <c:showLegendKey val="0"/>
          <c:showVal val="0"/>
          <c:showCatName val="0"/>
          <c:showSerName val="0"/>
          <c:showPercent val="0"/>
          <c:showBubbleSize val="0"/>
        </c:dLbls>
        <c:gapWidth val="219"/>
        <c:overlap val="-27"/>
        <c:axId val="259081088"/>
        <c:axId val="1"/>
      </c:barChart>
      <c:catAx>
        <c:axId val="25908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810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s-CO"/>
              <a:t>NIVEL DE CONOCIMIENTO</a:t>
            </a:r>
          </a:p>
        </c:rich>
      </c:tx>
      <c:overlay val="0"/>
      <c:spPr>
        <a:noFill/>
        <a:ln w="25400">
          <a:noFill/>
        </a:ln>
      </c:spPr>
    </c:title>
    <c:autoTitleDeleted val="0"/>
    <c:plotArea>
      <c:layout/>
      <c:barChart>
        <c:barDir val="col"/>
        <c:grouping val="clustered"/>
        <c:varyColors val="0"/>
        <c:ser>
          <c:idx val="0"/>
          <c:order val="0"/>
          <c:tx>
            <c:strRef>
              <c:f>NivelConocimiento!$C$49:$E$49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NivelConocimiento!$F$48:$O$48</c:f>
              <c:strCache>
                <c:ptCount val="10"/>
                <c:pt idx="0">
                  <c:v>MAR</c:v>
                </c:pt>
                <c:pt idx="1">
                  <c:v>ABR</c:v>
                </c:pt>
                <c:pt idx="2">
                  <c:v>MAY</c:v>
                </c:pt>
                <c:pt idx="3">
                  <c:v>JUN</c:v>
                </c:pt>
                <c:pt idx="4">
                  <c:v>JUL</c:v>
                </c:pt>
                <c:pt idx="5">
                  <c:v>AGOS</c:v>
                </c:pt>
                <c:pt idx="6">
                  <c:v>SEP</c:v>
                </c:pt>
                <c:pt idx="7">
                  <c:v>OCT</c:v>
                </c:pt>
                <c:pt idx="8">
                  <c:v>NOV</c:v>
                </c:pt>
                <c:pt idx="9">
                  <c:v>DIC</c:v>
                </c:pt>
              </c:strCache>
            </c:strRef>
          </c:cat>
          <c:val>
            <c:numRef>
              <c:f>NivelConocimiento!$F$49:$O$49</c:f>
              <c:numCache>
                <c:formatCode>0.0%</c:formatCode>
                <c:ptCount val="10"/>
                <c:pt idx="0" formatCode="0.00%">
                  <c:v>0.12300000000000001</c:v>
                </c:pt>
                <c:pt idx="3">
                  <c:v>0.371</c:v>
                </c:pt>
                <c:pt idx="6">
                  <c:v>0.46899999999999997</c:v>
                </c:pt>
                <c:pt idx="9">
                  <c:v>0.19</c:v>
                </c:pt>
              </c:numCache>
            </c:numRef>
          </c:val>
          <c:extLst>
            <c:ext xmlns:c16="http://schemas.microsoft.com/office/drawing/2014/chart" uri="{C3380CC4-5D6E-409C-BE32-E72D297353CC}">
              <c16:uniqueId val="{00000001-04B7-41AD-AEBC-FF54A84B2B68}"/>
            </c:ext>
          </c:extLst>
        </c:ser>
        <c:dLbls>
          <c:showLegendKey val="0"/>
          <c:showVal val="0"/>
          <c:showCatName val="0"/>
          <c:showSerName val="0"/>
          <c:showPercent val="0"/>
          <c:showBubbleSize val="0"/>
        </c:dLbls>
        <c:gapWidth val="219"/>
        <c:overlap val="-27"/>
        <c:axId val="259066688"/>
        <c:axId val="1"/>
      </c:barChart>
      <c:catAx>
        <c:axId val="25906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666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s-CO"/>
              <a:t>Satisfacción PBSI</a:t>
            </a:r>
          </a:p>
        </c:rich>
      </c:tx>
      <c:overlay val="0"/>
      <c:spPr>
        <a:noFill/>
        <a:ln w="25400">
          <a:noFill/>
        </a:ln>
      </c:spPr>
    </c:title>
    <c:autoTitleDeleted val="0"/>
    <c:plotArea>
      <c:layout/>
      <c:barChart>
        <c:barDir val="col"/>
        <c:grouping val="clustered"/>
        <c:varyColors val="0"/>
        <c:ser>
          <c:idx val="0"/>
          <c:order val="0"/>
          <c:tx>
            <c:strRef>
              <c:f>PlanBienestar!$C$49:$E$49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PlanBienestar!$F$48:$P$48</c:f>
              <c:strCache>
                <c:ptCount val="11"/>
                <c:pt idx="0">
                  <c:v>MAR</c:v>
                </c:pt>
                <c:pt idx="1">
                  <c:v>ABR</c:v>
                </c:pt>
                <c:pt idx="2">
                  <c:v>MAY</c:v>
                </c:pt>
                <c:pt idx="3">
                  <c:v>JUN</c:v>
                </c:pt>
                <c:pt idx="4">
                  <c:v>JUL</c:v>
                </c:pt>
                <c:pt idx="5">
                  <c:v>AGOS</c:v>
                </c:pt>
                <c:pt idx="6">
                  <c:v>SEP</c:v>
                </c:pt>
                <c:pt idx="7">
                  <c:v>OCT</c:v>
                </c:pt>
                <c:pt idx="8">
                  <c:v>NOV</c:v>
                </c:pt>
                <c:pt idx="9">
                  <c:v>DIC</c:v>
                </c:pt>
                <c:pt idx="10">
                  <c:v>RESULTADO</c:v>
                </c:pt>
              </c:strCache>
            </c:strRef>
          </c:cat>
          <c:val>
            <c:numRef>
              <c:f>PlanBienestar!$F$49:$P$49</c:f>
              <c:numCache>
                <c:formatCode>0%</c:formatCode>
                <c:ptCount val="11"/>
                <c:pt idx="0">
                  <c:v>0.96875</c:v>
                </c:pt>
                <c:pt idx="3">
                  <c:v>1</c:v>
                </c:pt>
                <c:pt idx="6">
                  <c:v>1</c:v>
                </c:pt>
                <c:pt idx="9">
                  <c:v>0.99646979044782469</c:v>
                </c:pt>
                <c:pt idx="10">
                  <c:v>0.99554536846527886</c:v>
                </c:pt>
              </c:numCache>
            </c:numRef>
          </c:val>
          <c:extLst>
            <c:ext xmlns:c16="http://schemas.microsoft.com/office/drawing/2014/chart" uri="{C3380CC4-5D6E-409C-BE32-E72D297353CC}">
              <c16:uniqueId val="{00000001-D9DC-4025-9415-6E3864713E77}"/>
            </c:ext>
          </c:extLst>
        </c:ser>
        <c:dLbls>
          <c:showLegendKey val="0"/>
          <c:showVal val="0"/>
          <c:showCatName val="0"/>
          <c:showSerName val="0"/>
          <c:showPercent val="0"/>
          <c:showBubbleSize val="0"/>
        </c:dLbls>
        <c:gapWidth val="219"/>
        <c:overlap val="-27"/>
        <c:axId val="259079648"/>
        <c:axId val="1"/>
      </c:barChart>
      <c:catAx>
        <c:axId val="259079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7964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s-CO"/>
              <a:t>EFECTIVIDAD INDUCCIÓN</a:t>
            </a:r>
          </a:p>
        </c:rich>
      </c:tx>
      <c:overlay val="0"/>
      <c:spPr>
        <a:noFill/>
        <a:ln w="25400">
          <a:noFill/>
        </a:ln>
      </c:spPr>
    </c:title>
    <c:autoTitleDeleted val="0"/>
    <c:plotArea>
      <c:layout/>
      <c:barChart>
        <c:barDir val="col"/>
        <c:grouping val="clustered"/>
        <c:varyColors val="0"/>
        <c:ser>
          <c:idx val="0"/>
          <c:order val="0"/>
          <c:tx>
            <c:strRef>
              <c:f>EfectividadInducción!$C$49:$E$49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EfectividadInducción!$F$48:$P$48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EfectividadInducción!$F$49:$P$49</c:f>
              <c:numCache>
                <c:formatCode>0</c:formatCode>
                <c:ptCount val="11"/>
                <c:pt idx="0">
                  <c:v>97.17647058823529</c:v>
                </c:pt>
                <c:pt idx="3">
                  <c:v>96.818181818181813</c:v>
                </c:pt>
                <c:pt idx="6">
                  <c:v>97.75</c:v>
                </c:pt>
                <c:pt idx="9">
                  <c:v>0</c:v>
                </c:pt>
                <c:pt idx="10">
                  <c:v>97.125</c:v>
                </c:pt>
              </c:numCache>
            </c:numRef>
          </c:val>
          <c:extLst>
            <c:ext xmlns:c16="http://schemas.microsoft.com/office/drawing/2014/chart" uri="{C3380CC4-5D6E-409C-BE32-E72D297353CC}">
              <c16:uniqueId val="{00000001-8DBB-4386-8E3F-CB572CD50563}"/>
            </c:ext>
          </c:extLst>
        </c:ser>
        <c:dLbls>
          <c:showLegendKey val="0"/>
          <c:showVal val="0"/>
          <c:showCatName val="0"/>
          <c:showSerName val="0"/>
          <c:showPercent val="0"/>
          <c:showBubbleSize val="0"/>
        </c:dLbls>
        <c:gapWidth val="219"/>
        <c:overlap val="-27"/>
        <c:axId val="259051808"/>
        <c:axId val="1"/>
      </c:barChart>
      <c:catAx>
        <c:axId val="25905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5180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s-CO"/>
              <a:t>EFICACIA SST</a:t>
            </a:r>
          </a:p>
        </c:rich>
      </c:tx>
      <c:overlay val="0"/>
      <c:spPr>
        <a:noFill/>
        <a:ln w="25400">
          <a:noFill/>
        </a:ln>
      </c:spPr>
    </c:title>
    <c:autoTitleDeleted val="0"/>
    <c:plotArea>
      <c:layout/>
      <c:barChart>
        <c:barDir val="col"/>
        <c:grouping val="clustered"/>
        <c:varyColors val="0"/>
        <c:ser>
          <c:idx val="0"/>
          <c:order val="0"/>
          <c:tx>
            <c:strRef>
              <c:f>EficaciaSST!$C$49:$E$49</c:f>
              <c:strCache>
                <c:ptCount val="3"/>
                <c:pt idx="0">
                  <c:v>RESULTADO</c:v>
                </c:pt>
              </c:strCache>
            </c:strRef>
          </c:tx>
          <c:spPr>
            <a:solidFill>
              <a:srgbClr val="4F81BD"/>
            </a:solidFill>
            <a:ln w="25400">
              <a:noFill/>
            </a:ln>
          </c:spPr>
          <c:invertIfNegative val="0"/>
          <c:trendline>
            <c:spPr>
              <a:ln w="19050" cap="rnd">
                <a:solidFill>
                  <a:schemeClr val="accent1"/>
                </a:solidFill>
                <a:prstDash val="sysDot"/>
              </a:ln>
              <a:effectLst/>
            </c:spPr>
            <c:trendlineType val="linear"/>
            <c:dispRSqr val="0"/>
            <c:dispEq val="0"/>
          </c:trendline>
          <c:cat>
            <c:strRef>
              <c:f>EficaciaSST!$F$48:$P$48</c:f>
              <c:strCache>
                <c:ptCount val="11"/>
                <c:pt idx="0">
                  <c:v>MAR</c:v>
                </c:pt>
                <c:pt idx="1">
                  <c:v>ABR</c:v>
                </c:pt>
                <c:pt idx="2">
                  <c:v>MAY</c:v>
                </c:pt>
                <c:pt idx="3">
                  <c:v>JUN</c:v>
                </c:pt>
                <c:pt idx="4">
                  <c:v>JUL</c:v>
                </c:pt>
                <c:pt idx="5">
                  <c:v>AGO</c:v>
                </c:pt>
                <c:pt idx="6">
                  <c:v>SEP</c:v>
                </c:pt>
                <c:pt idx="7">
                  <c:v>OCT</c:v>
                </c:pt>
                <c:pt idx="8">
                  <c:v>NOV</c:v>
                </c:pt>
                <c:pt idx="9">
                  <c:v>DIC</c:v>
                </c:pt>
                <c:pt idx="10">
                  <c:v>RESULTADO</c:v>
                </c:pt>
              </c:strCache>
            </c:strRef>
          </c:cat>
          <c:val>
            <c:numRef>
              <c:f>EficaciaSST!$F$49:$P$49</c:f>
              <c:numCache>
                <c:formatCode>0.00</c:formatCode>
                <c:ptCount val="11"/>
                <c:pt idx="0" formatCode="0%">
                  <c:v>0.97402597402597402</c:v>
                </c:pt>
                <c:pt idx="3" formatCode="0%">
                  <c:v>0.94</c:v>
                </c:pt>
                <c:pt idx="6" formatCode="0%">
                  <c:v>0.93902439024390238</c:v>
                </c:pt>
                <c:pt idx="9" formatCode="0%">
                  <c:v>0.9375</c:v>
                </c:pt>
                <c:pt idx="10" formatCode="0.0%">
                  <c:v>0.94626865671641791</c:v>
                </c:pt>
              </c:numCache>
            </c:numRef>
          </c:val>
          <c:extLst>
            <c:ext xmlns:c16="http://schemas.microsoft.com/office/drawing/2014/chart" uri="{C3380CC4-5D6E-409C-BE32-E72D297353CC}">
              <c16:uniqueId val="{00000001-BC39-4581-81DF-72F150DA5516}"/>
            </c:ext>
          </c:extLst>
        </c:ser>
        <c:dLbls>
          <c:showLegendKey val="0"/>
          <c:showVal val="0"/>
          <c:showCatName val="0"/>
          <c:showSerName val="0"/>
          <c:showPercent val="0"/>
          <c:showBubbleSize val="0"/>
        </c:dLbls>
        <c:gapWidth val="219"/>
        <c:overlap val="-27"/>
        <c:axId val="259082048"/>
        <c:axId val="1"/>
      </c:barChart>
      <c:catAx>
        <c:axId val="25908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5908204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6643943" name="2 Imagen">
          <a:extLst>
            <a:ext uri="{FF2B5EF4-FFF2-40B4-BE49-F238E27FC236}">
              <a16:creationId xmlns:a16="http://schemas.microsoft.com/office/drawing/2014/main" id="{5B4D6682-028B-DD79-172A-257416D65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7938" name="Group 1">
          <a:extLst>
            <a:ext uri="{FF2B5EF4-FFF2-40B4-BE49-F238E27FC236}">
              <a16:creationId xmlns:a16="http://schemas.microsoft.com/office/drawing/2014/main" id="{75265F1D-FE93-F751-6B88-048F67BC6135}"/>
            </a:ext>
          </a:extLst>
        </xdr:cNvPr>
        <xdr:cNvGrpSpPr>
          <a:grpSpLocks/>
        </xdr:cNvGrpSpPr>
      </xdr:nvGrpSpPr>
      <xdr:grpSpPr bwMode="auto">
        <a:xfrm>
          <a:off x="3705225" y="95250"/>
          <a:ext cx="0" cy="438150"/>
          <a:chOff x="5362575" y="104775"/>
          <a:chExt cx="0" cy="314325"/>
        </a:xfrm>
      </xdr:grpSpPr>
      <xdr:sp macro="" textlink="">
        <xdr:nvSpPr>
          <xdr:cNvPr id="8087982" name="Rectangle 2">
            <a:extLst>
              <a:ext uri="{FF2B5EF4-FFF2-40B4-BE49-F238E27FC236}">
                <a16:creationId xmlns:a16="http://schemas.microsoft.com/office/drawing/2014/main" id="{A3F58365-AC89-D813-8122-8EDAFEDCE14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95A3D14-13A6-5175-46C6-E1907A2EF3A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39" name="Group 15">
          <a:extLst>
            <a:ext uri="{FF2B5EF4-FFF2-40B4-BE49-F238E27FC236}">
              <a16:creationId xmlns:a16="http://schemas.microsoft.com/office/drawing/2014/main" id="{64792D47-FC24-AF24-9ABD-013F41BDBF83}"/>
            </a:ext>
          </a:extLst>
        </xdr:cNvPr>
        <xdr:cNvGrpSpPr>
          <a:grpSpLocks/>
        </xdr:cNvGrpSpPr>
      </xdr:nvGrpSpPr>
      <xdr:grpSpPr bwMode="auto">
        <a:xfrm>
          <a:off x="3705225" y="95250"/>
          <a:ext cx="0" cy="438150"/>
          <a:chOff x="5362575" y="104775"/>
          <a:chExt cx="0" cy="314325"/>
        </a:xfrm>
      </xdr:grpSpPr>
      <xdr:sp macro="" textlink="">
        <xdr:nvSpPr>
          <xdr:cNvPr id="8087980" name="Rectangle 16">
            <a:extLst>
              <a:ext uri="{FF2B5EF4-FFF2-40B4-BE49-F238E27FC236}">
                <a16:creationId xmlns:a16="http://schemas.microsoft.com/office/drawing/2014/main" id="{7F274806-CFB9-1C9F-9921-52FBEC24A22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6BB5E36-BA4A-673F-0B92-91D33665CE3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0" name="Group 1">
          <a:extLst>
            <a:ext uri="{FF2B5EF4-FFF2-40B4-BE49-F238E27FC236}">
              <a16:creationId xmlns:a16="http://schemas.microsoft.com/office/drawing/2014/main" id="{BB17F9BC-6562-7604-8B36-822026E449AA}"/>
            </a:ext>
          </a:extLst>
        </xdr:cNvPr>
        <xdr:cNvGrpSpPr>
          <a:grpSpLocks/>
        </xdr:cNvGrpSpPr>
      </xdr:nvGrpSpPr>
      <xdr:grpSpPr bwMode="auto">
        <a:xfrm>
          <a:off x="3705225" y="95250"/>
          <a:ext cx="0" cy="438150"/>
          <a:chOff x="5362575" y="104775"/>
          <a:chExt cx="0" cy="314325"/>
        </a:xfrm>
      </xdr:grpSpPr>
      <xdr:sp macro="" textlink="">
        <xdr:nvSpPr>
          <xdr:cNvPr id="8087978" name="Rectangle 2">
            <a:extLst>
              <a:ext uri="{FF2B5EF4-FFF2-40B4-BE49-F238E27FC236}">
                <a16:creationId xmlns:a16="http://schemas.microsoft.com/office/drawing/2014/main" id="{77C756A7-06C1-572C-16A1-20F6CFCA5A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EDBA2EA5-2A55-EA94-C540-9C081D27A33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1" name="Group 15">
          <a:extLst>
            <a:ext uri="{FF2B5EF4-FFF2-40B4-BE49-F238E27FC236}">
              <a16:creationId xmlns:a16="http://schemas.microsoft.com/office/drawing/2014/main" id="{7B160E46-8BF0-2656-CBEA-52F585B396D8}"/>
            </a:ext>
          </a:extLst>
        </xdr:cNvPr>
        <xdr:cNvGrpSpPr>
          <a:grpSpLocks/>
        </xdr:cNvGrpSpPr>
      </xdr:nvGrpSpPr>
      <xdr:grpSpPr bwMode="auto">
        <a:xfrm>
          <a:off x="3705225" y="95250"/>
          <a:ext cx="0" cy="438150"/>
          <a:chOff x="5362575" y="104775"/>
          <a:chExt cx="0" cy="314325"/>
        </a:xfrm>
      </xdr:grpSpPr>
      <xdr:sp macro="" textlink="">
        <xdr:nvSpPr>
          <xdr:cNvPr id="8087976" name="Rectangle 16">
            <a:extLst>
              <a:ext uri="{FF2B5EF4-FFF2-40B4-BE49-F238E27FC236}">
                <a16:creationId xmlns:a16="http://schemas.microsoft.com/office/drawing/2014/main" id="{62AF7F8B-81E8-403F-CC51-FE4C970FB72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53980F9-55D9-0F9C-2915-172ABE2584B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2" name="Group 1">
          <a:extLst>
            <a:ext uri="{FF2B5EF4-FFF2-40B4-BE49-F238E27FC236}">
              <a16:creationId xmlns:a16="http://schemas.microsoft.com/office/drawing/2014/main" id="{F7A8E4F3-59A1-98E7-570E-16BD686ADC29}"/>
            </a:ext>
          </a:extLst>
        </xdr:cNvPr>
        <xdr:cNvGrpSpPr>
          <a:grpSpLocks/>
        </xdr:cNvGrpSpPr>
      </xdr:nvGrpSpPr>
      <xdr:grpSpPr bwMode="auto">
        <a:xfrm>
          <a:off x="3705225" y="95250"/>
          <a:ext cx="0" cy="438150"/>
          <a:chOff x="7950200" y="104775"/>
          <a:chExt cx="0" cy="314325"/>
        </a:xfrm>
      </xdr:grpSpPr>
      <xdr:sp macro="" textlink="">
        <xdr:nvSpPr>
          <xdr:cNvPr id="8087974" name="Rectangle 2">
            <a:extLst>
              <a:ext uri="{FF2B5EF4-FFF2-40B4-BE49-F238E27FC236}">
                <a16:creationId xmlns:a16="http://schemas.microsoft.com/office/drawing/2014/main" id="{DA880AD9-5684-625A-20AD-F5F62D44EB2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7C75F6E-BA52-E1B9-1004-5C9F017A55CA}"/>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3" name="Group 1">
          <a:extLst>
            <a:ext uri="{FF2B5EF4-FFF2-40B4-BE49-F238E27FC236}">
              <a16:creationId xmlns:a16="http://schemas.microsoft.com/office/drawing/2014/main" id="{EB8DE63F-9C4A-545C-9E39-F937A179AA4E}"/>
            </a:ext>
          </a:extLst>
        </xdr:cNvPr>
        <xdr:cNvGrpSpPr>
          <a:grpSpLocks/>
        </xdr:cNvGrpSpPr>
      </xdr:nvGrpSpPr>
      <xdr:grpSpPr bwMode="auto">
        <a:xfrm>
          <a:off x="3705225" y="95250"/>
          <a:ext cx="0" cy="438150"/>
          <a:chOff x="5362575" y="104775"/>
          <a:chExt cx="0" cy="314325"/>
        </a:xfrm>
      </xdr:grpSpPr>
      <xdr:sp macro="" textlink="">
        <xdr:nvSpPr>
          <xdr:cNvPr id="8087972" name="Rectangle 2">
            <a:extLst>
              <a:ext uri="{FF2B5EF4-FFF2-40B4-BE49-F238E27FC236}">
                <a16:creationId xmlns:a16="http://schemas.microsoft.com/office/drawing/2014/main" id="{3644A3C3-83CA-D61A-096A-64B5186CD9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D7764E3-91EC-606A-9AC2-9B5B0E14D74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4" name="Group 15">
          <a:extLst>
            <a:ext uri="{FF2B5EF4-FFF2-40B4-BE49-F238E27FC236}">
              <a16:creationId xmlns:a16="http://schemas.microsoft.com/office/drawing/2014/main" id="{1ADB20A4-EFBA-B955-BA19-7A9A0697E707}"/>
            </a:ext>
          </a:extLst>
        </xdr:cNvPr>
        <xdr:cNvGrpSpPr>
          <a:grpSpLocks/>
        </xdr:cNvGrpSpPr>
      </xdr:nvGrpSpPr>
      <xdr:grpSpPr bwMode="auto">
        <a:xfrm>
          <a:off x="3705225" y="95250"/>
          <a:ext cx="0" cy="438150"/>
          <a:chOff x="5362575" y="104775"/>
          <a:chExt cx="0" cy="314325"/>
        </a:xfrm>
      </xdr:grpSpPr>
      <xdr:sp macro="" textlink="">
        <xdr:nvSpPr>
          <xdr:cNvPr id="8087970" name="Rectangle 16">
            <a:extLst>
              <a:ext uri="{FF2B5EF4-FFF2-40B4-BE49-F238E27FC236}">
                <a16:creationId xmlns:a16="http://schemas.microsoft.com/office/drawing/2014/main" id="{4A0AE9F3-2775-FDF1-BDB7-ADC2555DFAC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165110F-2BE9-D808-511F-5E0F1740639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5" name="Group 1">
          <a:extLst>
            <a:ext uri="{FF2B5EF4-FFF2-40B4-BE49-F238E27FC236}">
              <a16:creationId xmlns:a16="http://schemas.microsoft.com/office/drawing/2014/main" id="{C66EED06-6644-1B92-9314-467715B8DED9}"/>
            </a:ext>
          </a:extLst>
        </xdr:cNvPr>
        <xdr:cNvGrpSpPr>
          <a:grpSpLocks/>
        </xdr:cNvGrpSpPr>
      </xdr:nvGrpSpPr>
      <xdr:grpSpPr bwMode="auto">
        <a:xfrm>
          <a:off x="3705225" y="95250"/>
          <a:ext cx="0" cy="438150"/>
          <a:chOff x="5362575" y="104775"/>
          <a:chExt cx="0" cy="314325"/>
        </a:xfrm>
      </xdr:grpSpPr>
      <xdr:sp macro="" textlink="">
        <xdr:nvSpPr>
          <xdr:cNvPr id="8087968" name="Rectangle 2">
            <a:extLst>
              <a:ext uri="{FF2B5EF4-FFF2-40B4-BE49-F238E27FC236}">
                <a16:creationId xmlns:a16="http://schemas.microsoft.com/office/drawing/2014/main" id="{8E76112A-9307-E879-D66E-DE253B014D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06702E8-E83E-B029-7FFD-A1556667A05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6" name="Group 15">
          <a:extLst>
            <a:ext uri="{FF2B5EF4-FFF2-40B4-BE49-F238E27FC236}">
              <a16:creationId xmlns:a16="http://schemas.microsoft.com/office/drawing/2014/main" id="{33952C29-B6F1-181E-FB73-09382DC85918}"/>
            </a:ext>
          </a:extLst>
        </xdr:cNvPr>
        <xdr:cNvGrpSpPr>
          <a:grpSpLocks/>
        </xdr:cNvGrpSpPr>
      </xdr:nvGrpSpPr>
      <xdr:grpSpPr bwMode="auto">
        <a:xfrm>
          <a:off x="3705225" y="95250"/>
          <a:ext cx="0" cy="438150"/>
          <a:chOff x="5362575" y="104775"/>
          <a:chExt cx="0" cy="314325"/>
        </a:xfrm>
      </xdr:grpSpPr>
      <xdr:sp macro="" textlink="">
        <xdr:nvSpPr>
          <xdr:cNvPr id="8087966" name="Rectangle 16">
            <a:extLst>
              <a:ext uri="{FF2B5EF4-FFF2-40B4-BE49-F238E27FC236}">
                <a16:creationId xmlns:a16="http://schemas.microsoft.com/office/drawing/2014/main" id="{8411A226-2D51-C08C-B4C6-C510F90A4F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18FD8988-6005-86BE-9189-91625253A82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7" name="Group 1">
          <a:extLst>
            <a:ext uri="{FF2B5EF4-FFF2-40B4-BE49-F238E27FC236}">
              <a16:creationId xmlns:a16="http://schemas.microsoft.com/office/drawing/2014/main" id="{93D47AB4-8F5C-E603-C3D5-B095A49C92DF}"/>
            </a:ext>
          </a:extLst>
        </xdr:cNvPr>
        <xdr:cNvGrpSpPr>
          <a:grpSpLocks/>
        </xdr:cNvGrpSpPr>
      </xdr:nvGrpSpPr>
      <xdr:grpSpPr bwMode="auto">
        <a:xfrm>
          <a:off x="3705225" y="95250"/>
          <a:ext cx="0" cy="438150"/>
          <a:chOff x="7950200" y="104775"/>
          <a:chExt cx="0" cy="314325"/>
        </a:xfrm>
      </xdr:grpSpPr>
      <xdr:sp macro="" textlink="">
        <xdr:nvSpPr>
          <xdr:cNvPr id="8087964" name="Rectangle 2">
            <a:extLst>
              <a:ext uri="{FF2B5EF4-FFF2-40B4-BE49-F238E27FC236}">
                <a16:creationId xmlns:a16="http://schemas.microsoft.com/office/drawing/2014/main" id="{BECF697B-5972-97FC-88D5-24FE3C5511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77246B26-6575-1B2D-9397-AD93131D123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8" name="Group 1">
          <a:extLst>
            <a:ext uri="{FF2B5EF4-FFF2-40B4-BE49-F238E27FC236}">
              <a16:creationId xmlns:a16="http://schemas.microsoft.com/office/drawing/2014/main" id="{D8E62399-C90B-8637-7914-6047C2B7A0BC}"/>
            </a:ext>
          </a:extLst>
        </xdr:cNvPr>
        <xdr:cNvGrpSpPr>
          <a:grpSpLocks/>
        </xdr:cNvGrpSpPr>
      </xdr:nvGrpSpPr>
      <xdr:grpSpPr bwMode="auto">
        <a:xfrm>
          <a:off x="3705225" y="95250"/>
          <a:ext cx="0" cy="438150"/>
          <a:chOff x="5362575" y="104775"/>
          <a:chExt cx="0" cy="314325"/>
        </a:xfrm>
      </xdr:grpSpPr>
      <xdr:sp macro="" textlink="">
        <xdr:nvSpPr>
          <xdr:cNvPr id="8087962" name="Rectangle 2">
            <a:extLst>
              <a:ext uri="{FF2B5EF4-FFF2-40B4-BE49-F238E27FC236}">
                <a16:creationId xmlns:a16="http://schemas.microsoft.com/office/drawing/2014/main" id="{03837C5C-298C-2E62-A29D-1BD7C71DA5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50907D6-7CAE-B6FB-C297-C21513C73B3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49" name="Group 15">
          <a:extLst>
            <a:ext uri="{FF2B5EF4-FFF2-40B4-BE49-F238E27FC236}">
              <a16:creationId xmlns:a16="http://schemas.microsoft.com/office/drawing/2014/main" id="{96C80173-3498-13A9-4B6A-A935CEBA1A72}"/>
            </a:ext>
          </a:extLst>
        </xdr:cNvPr>
        <xdr:cNvGrpSpPr>
          <a:grpSpLocks/>
        </xdr:cNvGrpSpPr>
      </xdr:nvGrpSpPr>
      <xdr:grpSpPr bwMode="auto">
        <a:xfrm>
          <a:off x="3705225" y="95250"/>
          <a:ext cx="0" cy="438150"/>
          <a:chOff x="5362575" y="104775"/>
          <a:chExt cx="0" cy="314325"/>
        </a:xfrm>
      </xdr:grpSpPr>
      <xdr:sp macro="" textlink="">
        <xdr:nvSpPr>
          <xdr:cNvPr id="8087960" name="Rectangle 16">
            <a:extLst>
              <a:ext uri="{FF2B5EF4-FFF2-40B4-BE49-F238E27FC236}">
                <a16:creationId xmlns:a16="http://schemas.microsoft.com/office/drawing/2014/main" id="{A8612C85-FF0F-E37E-E020-D98BB8EEFAA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0073357-185E-7E91-F66A-F4D336B14D4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50" name="Group 1">
          <a:extLst>
            <a:ext uri="{FF2B5EF4-FFF2-40B4-BE49-F238E27FC236}">
              <a16:creationId xmlns:a16="http://schemas.microsoft.com/office/drawing/2014/main" id="{92E7E751-9A10-D617-1C89-34BF6262D56A}"/>
            </a:ext>
          </a:extLst>
        </xdr:cNvPr>
        <xdr:cNvGrpSpPr>
          <a:grpSpLocks/>
        </xdr:cNvGrpSpPr>
      </xdr:nvGrpSpPr>
      <xdr:grpSpPr bwMode="auto">
        <a:xfrm>
          <a:off x="3705225" y="95250"/>
          <a:ext cx="0" cy="438150"/>
          <a:chOff x="5362575" y="104775"/>
          <a:chExt cx="0" cy="314325"/>
        </a:xfrm>
      </xdr:grpSpPr>
      <xdr:sp macro="" textlink="">
        <xdr:nvSpPr>
          <xdr:cNvPr id="8087958" name="Rectangle 2">
            <a:extLst>
              <a:ext uri="{FF2B5EF4-FFF2-40B4-BE49-F238E27FC236}">
                <a16:creationId xmlns:a16="http://schemas.microsoft.com/office/drawing/2014/main" id="{460E0AC8-F42E-0795-53A4-F8D51F1429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7EA3F8B-CF4C-0A23-3B1B-CCFCEE1B768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51" name="Group 15">
          <a:extLst>
            <a:ext uri="{FF2B5EF4-FFF2-40B4-BE49-F238E27FC236}">
              <a16:creationId xmlns:a16="http://schemas.microsoft.com/office/drawing/2014/main" id="{3E33E425-AD90-4D4B-2847-8A1D7F497551}"/>
            </a:ext>
          </a:extLst>
        </xdr:cNvPr>
        <xdr:cNvGrpSpPr>
          <a:grpSpLocks/>
        </xdr:cNvGrpSpPr>
      </xdr:nvGrpSpPr>
      <xdr:grpSpPr bwMode="auto">
        <a:xfrm>
          <a:off x="3705225" y="95250"/>
          <a:ext cx="0" cy="438150"/>
          <a:chOff x="5362575" y="104775"/>
          <a:chExt cx="0" cy="314325"/>
        </a:xfrm>
      </xdr:grpSpPr>
      <xdr:sp macro="" textlink="">
        <xdr:nvSpPr>
          <xdr:cNvPr id="8087956" name="Rectangle 16">
            <a:extLst>
              <a:ext uri="{FF2B5EF4-FFF2-40B4-BE49-F238E27FC236}">
                <a16:creationId xmlns:a16="http://schemas.microsoft.com/office/drawing/2014/main" id="{40120CBD-4C8A-2B52-CB87-4D380139DD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D4E11D0-1BDF-CF4B-0C7B-470CA9C1188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7952" name="Group 1">
          <a:extLst>
            <a:ext uri="{FF2B5EF4-FFF2-40B4-BE49-F238E27FC236}">
              <a16:creationId xmlns:a16="http://schemas.microsoft.com/office/drawing/2014/main" id="{FC9BD813-F532-9B64-0F1B-1358CDCA6FCE}"/>
            </a:ext>
          </a:extLst>
        </xdr:cNvPr>
        <xdr:cNvGrpSpPr>
          <a:grpSpLocks/>
        </xdr:cNvGrpSpPr>
      </xdr:nvGrpSpPr>
      <xdr:grpSpPr bwMode="auto">
        <a:xfrm>
          <a:off x="3705225" y="95250"/>
          <a:ext cx="0" cy="438150"/>
          <a:chOff x="7950200" y="104775"/>
          <a:chExt cx="0" cy="314325"/>
        </a:xfrm>
      </xdr:grpSpPr>
      <xdr:sp macro="" textlink="">
        <xdr:nvSpPr>
          <xdr:cNvPr id="8087954" name="Rectangle 2">
            <a:extLst>
              <a:ext uri="{FF2B5EF4-FFF2-40B4-BE49-F238E27FC236}">
                <a16:creationId xmlns:a16="http://schemas.microsoft.com/office/drawing/2014/main" id="{D8CB7F4E-992E-9B79-FB18-E737CD67E08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F7EB3AA6-4392-ED18-159B-BFE20921255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8087953" name="Imagen 1">
          <a:extLst>
            <a:ext uri="{FF2B5EF4-FFF2-40B4-BE49-F238E27FC236}">
              <a16:creationId xmlns:a16="http://schemas.microsoft.com/office/drawing/2014/main" id="{D81A348B-80CA-674F-A781-E502467BD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57508" name="Imagen 1">
          <a:extLst>
            <a:ext uri="{FF2B5EF4-FFF2-40B4-BE49-F238E27FC236}">
              <a16:creationId xmlns:a16="http://schemas.microsoft.com/office/drawing/2014/main" id="{DD845431-DC6D-D034-85BB-929EE3B446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1847850</xdr:colOff>
      <xdr:row>52</xdr:row>
      <xdr:rowOff>57150</xdr:rowOff>
    </xdr:from>
    <xdr:to>
      <xdr:col>15</xdr:col>
      <xdr:colOff>161925</xdr:colOff>
      <xdr:row>65</xdr:row>
      <xdr:rowOff>123825</xdr:rowOff>
    </xdr:to>
    <xdr:graphicFrame macro="">
      <xdr:nvGraphicFramePr>
        <xdr:cNvPr id="6657509" name="Gráfico 1">
          <a:extLst>
            <a:ext uri="{FF2B5EF4-FFF2-40B4-BE49-F238E27FC236}">
              <a16:creationId xmlns:a16="http://schemas.microsoft.com/office/drawing/2014/main" id="{ED040A7A-6093-A073-E57D-4B9ACB73D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51522" name="Group 1">
          <a:extLst>
            <a:ext uri="{FF2B5EF4-FFF2-40B4-BE49-F238E27FC236}">
              <a16:creationId xmlns:a16="http://schemas.microsoft.com/office/drawing/2014/main" id="{944154F0-EA4D-A6FD-5ADB-EDC51028AED0}"/>
            </a:ext>
          </a:extLst>
        </xdr:cNvPr>
        <xdr:cNvGrpSpPr>
          <a:grpSpLocks/>
        </xdr:cNvGrpSpPr>
      </xdr:nvGrpSpPr>
      <xdr:grpSpPr bwMode="auto">
        <a:xfrm>
          <a:off x="3518105" y="95250"/>
          <a:ext cx="0" cy="441223"/>
          <a:chOff x="5362575" y="104775"/>
          <a:chExt cx="0" cy="314325"/>
        </a:xfrm>
      </xdr:grpSpPr>
      <xdr:sp macro="" textlink="">
        <xdr:nvSpPr>
          <xdr:cNvPr id="8051566" name="Rectangle 2">
            <a:extLst>
              <a:ext uri="{FF2B5EF4-FFF2-40B4-BE49-F238E27FC236}">
                <a16:creationId xmlns:a16="http://schemas.microsoft.com/office/drawing/2014/main" id="{7A8E0C2E-E4FC-661A-774B-82058ED833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D4D98A9-3264-135C-0F04-8A54546400A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3" name="Group 15">
          <a:extLst>
            <a:ext uri="{FF2B5EF4-FFF2-40B4-BE49-F238E27FC236}">
              <a16:creationId xmlns:a16="http://schemas.microsoft.com/office/drawing/2014/main" id="{71ED08FC-861C-A627-5083-7D1549371BE9}"/>
            </a:ext>
          </a:extLst>
        </xdr:cNvPr>
        <xdr:cNvGrpSpPr>
          <a:grpSpLocks/>
        </xdr:cNvGrpSpPr>
      </xdr:nvGrpSpPr>
      <xdr:grpSpPr bwMode="auto">
        <a:xfrm>
          <a:off x="3518105" y="95250"/>
          <a:ext cx="0" cy="441223"/>
          <a:chOff x="5362575" y="104775"/>
          <a:chExt cx="0" cy="314325"/>
        </a:xfrm>
      </xdr:grpSpPr>
      <xdr:sp macro="" textlink="">
        <xdr:nvSpPr>
          <xdr:cNvPr id="8051564" name="Rectangle 16">
            <a:extLst>
              <a:ext uri="{FF2B5EF4-FFF2-40B4-BE49-F238E27FC236}">
                <a16:creationId xmlns:a16="http://schemas.microsoft.com/office/drawing/2014/main" id="{9F63C092-6DE1-E3CA-9DC7-BEF00DA8C56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67E0A87-9C25-75E1-320A-910C4F033A6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4" name="Group 1">
          <a:extLst>
            <a:ext uri="{FF2B5EF4-FFF2-40B4-BE49-F238E27FC236}">
              <a16:creationId xmlns:a16="http://schemas.microsoft.com/office/drawing/2014/main" id="{90E2D08B-D245-9D22-EDFF-FA6BA9AF8867}"/>
            </a:ext>
          </a:extLst>
        </xdr:cNvPr>
        <xdr:cNvGrpSpPr>
          <a:grpSpLocks/>
        </xdr:cNvGrpSpPr>
      </xdr:nvGrpSpPr>
      <xdr:grpSpPr bwMode="auto">
        <a:xfrm>
          <a:off x="3518105" y="95250"/>
          <a:ext cx="0" cy="441223"/>
          <a:chOff x="5362575" y="104775"/>
          <a:chExt cx="0" cy="314325"/>
        </a:xfrm>
      </xdr:grpSpPr>
      <xdr:sp macro="" textlink="">
        <xdr:nvSpPr>
          <xdr:cNvPr id="8051562" name="Rectangle 2">
            <a:extLst>
              <a:ext uri="{FF2B5EF4-FFF2-40B4-BE49-F238E27FC236}">
                <a16:creationId xmlns:a16="http://schemas.microsoft.com/office/drawing/2014/main" id="{62A0EFB0-8506-5B46-AF96-D354E9B988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3E2DAB4-EB3B-B612-3FE1-FE6276BEB7F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5" name="Group 15">
          <a:extLst>
            <a:ext uri="{FF2B5EF4-FFF2-40B4-BE49-F238E27FC236}">
              <a16:creationId xmlns:a16="http://schemas.microsoft.com/office/drawing/2014/main" id="{18964B6D-A1AA-985D-E89F-7C9E3FE8E3DA}"/>
            </a:ext>
          </a:extLst>
        </xdr:cNvPr>
        <xdr:cNvGrpSpPr>
          <a:grpSpLocks/>
        </xdr:cNvGrpSpPr>
      </xdr:nvGrpSpPr>
      <xdr:grpSpPr bwMode="auto">
        <a:xfrm>
          <a:off x="3518105" y="95250"/>
          <a:ext cx="0" cy="441223"/>
          <a:chOff x="5362575" y="104775"/>
          <a:chExt cx="0" cy="314325"/>
        </a:xfrm>
      </xdr:grpSpPr>
      <xdr:sp macro="" textlink="">
        <xdr:nvSpPr>
          <xdr:cNvPr id="8051560" name="Rectangle 16">
            <a:extLst>
              <a:ext uri="{FF2B5EF4-FFF2-40B4-BE49-F238E27FC236}">
                <a16:creationId xmlns:a16="http://schemas.microsoft.com/office/drawing/2014/main" id="{C5947571-6E66-FDCC-7679-8284AA95A25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439125A-FC3B-1DB0-6FE8-8A437258D6B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6" name="Group 1">
          <a:extLst>
            <a:ext uri="{FF2B5EF4-FFF2-40B4-BE49-F238E27FC236}">
              <a16:creationId xmlns:a16="http://schemas.microsoft.com/office/drawing/2014/main" id="{0488DCF5-D09F-7685-D16B-08BD83A091FC}"/>
            </a:ext>
          </a:extLst>
        </xdr:cNvPr>
        <xdr:cNvGrpSpPr>
          <a:grpSpLocks/>
        </xdr:cNvGrpSpPr>
      </xdr:nvGrpSpPr>
      <xdr:grpSpPr bwMode="auto">
        <a:xfrm>
          <a:off x="3518105" y="95250"/>
          <a:ext cx="0" cy="441223"/>
          <a:chOff x="7950200" y="104775"/>
          <a:chExt cx="0" cy="314325"/>
        </a:xfrm>
      </xdr:grpSpPr>
      <xdr:sp macro="" textlink="">
        <xdr:nvSpPr>
          <xdr:cNvPr id="8051558" name="Rectangle 2">
            <a:extLst>
              <a:ext uri="{FF2B5EF4-FFF2-40B4-BE49-F238E27FC236}">
                <a16:creationId xmlns:a16="http://schemas.microsoft.com/office/drawing/2014/main" id="{A42D3FE3-1F76-FA61-CC78-4CDAE0CFCE1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829673C-36EC-4E0A-C3D3-93B786D9D6DE}"/>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7" name="Group 1">
          <a:extLst>
            <a:ext uri="{FF2B5EF4-FFF2-40B4-BE49-F238E27FC236}">
              <a16:creationId xmlns:a16="http://schemas.microsoft.com/office/drawing/2014/main" id="{EE36A1B9-D9B6-F1AD-D9E1-17115628EE7D}"/>
            </a:ext>
          </a:extLst>
        </xdr:cNvPr>
        <xdr:cNvGrpSpPr>
          <a:grpSpLocks/>
        </xdr:cNvGrpSpPr>
      </xdr:nvGrpSpPr>
      <xdr:grpSpPr bwMode="auto">
        <a:xfrm>
          <a:off x="3518105" y="95250"/>
          <a:ext cx="0" cy="441223"/>
          <a:chOff x="5362575" y="104775"/>
          <a:chExt cx="0" cy="314325"/>
        </a:xfrm>
      </xdr:grpSpPr>
      <xdr:sp macro="" textlink="">
        <xdr:nvSpPr>
          <xdr:cNvPr id="8051556" name="Rectangle 2">
            <a:extLst>
              <a:ext uri="{FF2B5EF4-FFF2-40B4-BE49-F238E27FC236}">
                <a16:creationId xmlns:a16="http://schemas.microsoft.com/office/drawing/2014/main" id="{42E38E0D-C8D4-1BD5-4B0D-0B9F4F4DFE1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D0C5E04D-BB1B-7BEF-4AA2-3F65200CD07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8" name="Group 15">
          <a:extLst>
            <a:ext uri="{FF2B5EF4-FFF2-40B4-BE49-F238E27FC236}">
              <a16:creationId xmlns:a16="http://schemas.microsoft.com/office/drawing/2014/main" id="{56B85613-4CB6-D777-5098-773CF35BCD8E}"/>
            </a:ext>
          </a:extLst>
        </xdr:cNvPr>
        <xdr:cNvGrpSpPr>
          <a:grpSpLocks/>
        </xdr:cNvGrpSpPr>
      </xdr:nvGrpSpPr>
      <xdr:grpSpPr bwMode="auto">
        <a:xfrm>
          <a:off x="3518105" y="95250"/>
          <a:ext cx="0" cy="441223"/>
          <a:chOff x="5362575" y="104775"/>
          <a:chExt cx="0" cy="314325"/>
        </a:xfrm>
      </xdr:grpSpPr>
      <xdr:sp macro="" textlink="">
        <xdr:nvSpPr>
          <xdr:cNvPr id="8051554" name="Rectangle 16">
            <a:extLst>
              <a:ext uri="{FF2B5EF4-FFF2-40B4-BE49-F238E27FC236}">
                <a16:creationId xmlns:a16="http://schemas.microsoft.com/office/drawing/2014/main" id="{1B22C77E-DD55-81EC-D317-F1C3EBE4915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2B9C6A9-033B-BA97-64D1-7F7C974B834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29" name="Group 1">
          <a:extLst>
            <a:ext uri="{FF2B5EF4-FFF2-40B4-BE49-F238E27FC236}">
              <a16:creationId xmlns:a16="http://schemas.microsoft.com/office/drawing/2014/main" id="{E364E31F-967C-0BB5-48FC-D972C5441578}"/>
            </a:ext>
          </a:extLst>
        </xdr:cNvPr>
        <xdr:cNvGrpSpPr>
          <a:grpSpLocks/>
        </xdr:cNvGrpSpPr>
      </xdr:nvGrpSpPr>
      <xdr:grpSpPr bwMode="auto">
        <a:xfrm>
          <a:off x="3518105" y="95250"/>
          <a:ext cx="0" cy="441223"/>
          <a:chOff x="5362575" y="104775"/>
          <a:chExt cx="0" cy="314325"/>
        </a:xfrm>
      </xdr:grpSpPr>
      <xdr:sp macro="" textlink="">
        <xdr:nvSpPr>
          <xdr:cNvPr id="8051552" name="Rectangle 2">
            <a:extLst>
              <a:ext uri="{FF2B5EF4-FFF2-40B4-BE49-F238E27FC236}">
                <a16:creationId xmlns:a16="http://schemas.microsoft.com/office/drawing/2014/main" id="{641A2248-5E1A-F7D4-2A68-6F1BA4B2D15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218B73D-0AEC-ABCA-9FE9-09DB23337F3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0" name="Group 15">
          <a:extLst>
            <a:ext uri="{FF2B5EF4-FFF2-40B4-BE49-F238E27FC236}">
              <a16:creationId xmlns:a16="http://schemas.microsoft.com/office/drawing/2014/main" id="{B87AA20E-57C2-3847-D1E8-3D92F272E056}"/>
            </a:ext>
          </a:extLst>
        </xdr:cNvPr>
        <xdr:cNvGrpSpPr>
          <a:grpSpLocks/>
        </xdr:cNvGrpSpPr>
      </xdr:nvGrpSpPr>
      <xdr:grpSpPr bwMode="auto">
        <a:xfrm>
          <a:off x="3518105" y="95250"/>
          <a:ext cx="0" cy="441223"/>
          <a:chOff x="5362575" y="104775"/>
          <a:chExt cx="0" cy="314325"/>
        </a:xfrm>
      </xdr:grpSpPr>
      <xdr:sp macro="" textlink="">
        <xdr:nvSpPr>
          <xdr:cNvPr id="8051550" name="Rectangle 16">
            <a:extLst>
              <a:ext uri="{FF2B5EF4-FFF2-40B4-BE49-F238E27FC236}">
                <a16:creationId xmlns:a16="http://schemas.microsoft.com/office/drawing/2014/main" id="{0F414AB2-BA42-96A4-49D3-572D3558E90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515AA5C1-6FC5-D1A6-40A8-E37FE35E2BA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1" name="Group 1">
          <a:extLst>
            <a:ext uri="{FF2B5EF4-FFF2-40B4-BE49-F238E27FC236}">
              <a16:creationId xmlns:a16="http://schemas.microsoft.com/office/drawing/2014/main" id="{53F9F97B-9A3C-429D-7B91-BEC7EE7C8D5B}"/>
            </a:ext>
          </a:extLst>
        </xdr:cNvPr>
        <xdr:cNvGrpSpPr>
          <a:grpSpLocks/>
        </xdr:cNvGrpSpPr>
      </xdr:nvGrpSpPr>
      <xdr:grpSpPr bwMode="auto">
        <a:xfrm>
          <a:off x="3518105" y="95250"/>
          <a:ext cx="0" cy="441223"/>
          <a:chOff x="7950200" y="104775"/>
          <a:chExt cx="0" cy="314325"/>
        </a:xfrm>
      </xdr:grpSpPr>
      <xdr:sp macro="" textlink="">
        <xdr:nvSpPr>
          <xdr:cNvPr id="8051548" name="Rectangle 2">
            <a:extLst>
              <a:ext uri="{FF2B5EF4-FFF2-40B4-BE49-F238E27FC236}">
                <a16:creationId xmlns:a16="http://schemas.microsoft.com/office/drawing/2014/main" id="{23182FC9-CDF5-3692-6C1A-2D7BC9A401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0211A72-77CD-E489-7F0F-257E32C7CDDA}"/>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2" name="Group 1">
          <a:extLst>
            <a:ext uri="{FF2B5EF4-FFF2-40B4-BE49-F238E27FC236}">
              <a16:creationId xmlns:a16="http://schemas.microsoft.com/office/drawing/2014/main" id="{5A281B2B-EF96-FE6C-016B-402956831A9C}"/>
            </a:ext>
          </a:extLst>
        </xdr:cNvPr>
        <xdr:cNvGrpSpPr>
          <a:grpSpLocks/>
        </xdr:cNvGrpSpPr>
      </xdr:nvGrpSpPr>
      <xdr:grpSpPr bwMode="auto">
        <a:xfrm>
          <a:off x="3518105" y="95250"/>
          <a:ext cx="0" cy="441223"/>
          <a:chOff x="5362575" y="104775"/>
          <a:chExt cx="0" cy="314325"/>
        </a:xfrm>
      </xdr:grpSpPr>
      <xdr:sp macro="" textlink="">
        <xdr:nvSpPr>
          <xdr:cNvPr id="8051546" name="Rectangle 2">
            <a:extLst>
              <a:ext uri="{FF2B5EF4-FFF2-40B4-BE49-F238E27FC236}">
                <a16:creationId xmlns:a16="http://schemas.microsoft.com/office/drawing/2014/main" id="{14A99BC8-6772-D287-2E71-07F2440B7A8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A7F803D-2193-0711-D586-CBDDC60121B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3" name="Group 15">
          <a:extLst>
            <a:ext uri="{FF2B5EF4-FFF2-40B4-BE49-F238E27FC236}">
              <a16:creationId xmlns:a16="http://schemas.microsoft.com/office/drawing/2014/main" id="{9C5AC54E-3AB0-FDE9-A3C5-8BF0D66AD565}"/>
            </a:ext>
          </a:extLst>
        </xdr:cNvPr>
        <xdr:cNvGrpSpPr>
          <a:grpSpLocks/>
        </xdr:cNvGrpSpPr>
      </xdr:nvGrpSpPr>
      <xdr:grpSpPr bwMode="auto">
        <a:xfrm>
          <a:off x="3518105" y="95250"/>
          <a:ext cx="0" cy="441223"/>
          <a:chOff x="5362575" y="104775"/>
          <a:chExt cx="0" cy="314325"/>
        </a:xfrm>
      </xdr:grpSpPr>
      <xdr:sp macro="" textlink="">
        <xdr:nvSpPr>
          <xdr:cNvPr id="8051544" name="Rectangle 16">
            <a:extLst>
              <a:ext uri="{FF2B5EF4-FFF2-40B4-BE49-F238E27FC236}">
                <a16:creationId xmlns:a16="http://schemas.microsoft.com/office/drawing/2014/main" id="{BE901F7B-A7FC-1001-D02F-558F290624B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A11BC52-0CEC-9F0C-5E9E-468D522EB95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4" name="Group 1">
          <a:extLst>
            <a:ext uri="{FF2B5EF4-FFF2-40B4-BE49-F238E27FC236}">
              <a16:creationId xmlns:a16="http://schemas.microsoft.com/office/drawing/2014/main" id="{21412FF8-E6F5-1C52-2ADB-47ED69BBAB9F}"/>
            </a:ext>
          </a:extLst>
        </xdr:cNvPr>
        <xdr:cNvGrpSpPr>
          <a:grpSpLocks/>
        </xdr:cNvGrpSpPr>
      </xdr:nvGrpSpPr>
      <xdr:grpSpPr bwMode="auto">
        <a:xfrm>
          <a:off x="3518105" y="95250"/>
          <a:ext cx="0" cy="441223"/>
          <a:chOff x="5362575" y="104775"/>
          <a:chExt cx="0" cy="314325"/>
        </a:xfrm>
      </xdr:grpSpPr>
      <xdr:sp macro="" textlink="">
        <xdr:nvSpPr>
          <xdr:cNvPr id="8051542" name="Rectangle 2">
            <a:extLst>
              <a:ext uri="{FF2B5EF4-FFF2-40B4-BE49-F238E27FC236}">
                <a16:creationId xmlns:a16="http://schemas.microsoft.com/office/drawing/2014/main" id="{7D68589B-C70C-A19F-86D9-959603B3D7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D407A60-CEB0-BDAA-E7BD-62FDA388ADA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5" name="Group 15">
          <a:extLst>
            <a:ext uri="{FF2B5EF4-FFF2-40B4-BE49-F238E27FC236}">
              <a16:creationId xmlns:a16="http://schemas.microsoft.com/office/drawing/2014/main" id="{ACCCF594-4101-01F1-E7E4-574EEA856CDE}"/>
            </a:ext>
          </a:extLst>
        </xdr:cNvPr>
        <xdr:cNvGrpSpPr>
          <a:grpSpLocks/>
        </xdr:cNvGrpSpPr>
      </xdr:nvGrpSpPr>
      <xdr:grpSpPr bwMode="auto">
        <a:xfrm>
          <a:off x="3518105" y="95250"/>
          <a:ext cx="0" cy="441223"/>
          <a:chOff x="5362575" y="104775"/>
          <a:chExt cx="0" cy="314325"/>
        </a:xfrm>
      </xdr:grpSpPr>
      <xdr:sp macro="" textlink="">
        <xdr:nvSpPr>
          <xdr:cNvPr id="8051540" name="Rectangle 16">
            <a:extLst>
              <a:ext uri="{FF2B5EF4-FFF2-40B4-BE49-F238E27FC236}">
                <a16:creationId xmlns:a16="http://schemas.microsoft.com/office/drawing/2014/main" id="{517716E8-E2AB-D16B-1880-06E5A8B6C3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8E059F0-530C-29B9-A1A5-1ABEF7038BF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51536" name="Group 1">
          <a:extLst>
            <a:ext uri="{FF2B5EF4-FFF2-40B4-BE49-F238E27FC236}">
              <a16:creationId xmlns:a16="http://schemas.microsoft.com/office/drawing/2014/main" id="{BD86F074-8178-91CF-8748-6A6231C8ADD8}"/>
            </a:ext>
          </a:extLst>
        </xdr:cNvPr>
        <xdr:cNvGrpSpPr>
          <a:grpSpLocks/>
        </xdr:cNvGrpSpPr>
      </xdr:nvGrpSpPr>
      <xdr:grpSpPr bwMode="auto">
        <a:xfrm>
          <a:off x="3518105" y="95250"/>
          <a:ext cx="0" cy="441223"/>
          <a:chOff x="7950200" y="104775"/>
          <a:chExt cx="0" cy="314325"/>
        </a:xfrm>
      </xdr:grpSpPr>
      <xdr:sp macro="" textlink="">
        <xdr:nvSpPr>
          <xdr:cNvPr id="8051538" name="Rectangle 2">
            <a:extLst>
              <a:ext uri="{FF2B5EF4-FFF2-40B4-BE49-F238E27FC236}">
                <a16:creationId xmlns:a16="http://schemas.microsoft.com/office/drawing/2014/main" id="{C0714604-FB0A-A186-DAA3-579C62A259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D8BD60A-F4C3-3884-BAEC-1CC36D55C9FB}"/>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238125</xdr:colOff>
      <xdr:row>0</xdr:row>
      <xdr:rowOff>38100</xdr:rowOff>
    </xdr:from>
    <xdr:to>
      <xdr:col>0</xdr:col>
      <xdr:colOff>1533525</xdr:colOff>
      <xdr:row>3</xdr:row>
      <xdr:rowOff>257175</xdr:rowOff>
    </xdr:to>
    <xdr:pic>
      <xdr:nvPicPr>
        <xdr:cNvPr id="8051537" name="Imagen 1">
          <a:extLst>
            <a:ext uri="{FF2B5EF4-FFF2-40B4-BE49-F238E27FC236}">
              <a16:creationId xmlns:a16="http://schemas.microsoft.com/office/drawing/2014/main" id="{49BFA5E7-DD02-C836-BBA0-88AF5F97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38100"/>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60558" name="Imagen 1">
          <a:extLst>
            <a:ext uri="{FF2B5EF4-FFF2-40B4-BE49-F238E27FC236}">
              <a16:creationId xmlns:a16="http://schemas.microsoft.com/office/drawing/2014/main" id="{0C30BF0B-1E17-87BD-5519-0817A4FF5B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276225</xdr:colOff>
      <xdr:row>51</xdr:row>
      <xdr:rowOff>95250</xdr:rowOff>
    </xdr:from>
    <xdr:to>
      <xdr:col>15</xdr:col>
      <xdr:colOff>2190750</xdr:colOff>
      <xdr:row>60</xdr:row>
      <xdr:rowOff>0</xdr:rowOff>
    </xdr:to>
    <xdr:graphicFrame macro="">
      <xdr:nvGraphicFramePr>
        <xdr:cNvPr id="6660559" name="Gráfico 1">
          <a:extLst>
            <a:ext uri="{FF2B5EF4-FFF2-40B4-BE49-F238E27FC236}">
              <a16:creationId xmlns:a16="http://schemas.microsoft.com/office/drawing/2014/main" id="{16385028-8EC3-186F-1CBB-1E46F1298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1015" name="Group 1">
          <a:extLst>
            <a:ext uri="{FF2B5EF4-FFF2-40B4-BE49-F238E27FC236}">
              <a16:creationId xmlns:a16="http://schemas.microsoft.com/office/drawing/2014/main" id="{C61490E4-A880-A07A-C4E0-A9406E70B0B2}"/>
            </a:ext>
          </a:extLst>
        </xdr:cNvPr>
        <xdr:cNvGrpSpPr>
          <a:grpSpLocks/>
        </xdr:cNvGrpSpPr>
      </xdr:nvGrpSpPr>
      <xdr:grpSpPr bwMode="auto">
        <a:xfrm>
          <a:off x="8420100" y="95250"/>
          <a:ext cx="0" cy="438150"/>
          <a:chOff x="5362575" y="104775"/>
          <a:chExt cx="0" cy="314325"/>
        </a:xfrm>
      </xdr:grpSpPr>
      <xdr:sp macro="" textlink="">
        <xdr:nvSpPr>
          <xdr:cNvPr id="8091059" name="Rectangle 2">
            <a:extLst>
              <a:ext uri="{FF2B5EF4-FFF2-40B4-BE49-F238E27FC236}">
                <a16:creationId xmlns:a16="http://schemas.microsoft.com/office/drawing/2014/main" id="{5D55CD37-352A-1FC6-652E-93D661568C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1C3BC75-264F-67D9-40E1-687D34B9B31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16" name="Group 15">
          <a:extLst>
            <a:ext uri="{FF2B5EF4-FFF2-40B4-BE49-F238E27FC236}">
              <a16:creationId xmlns:a16="http://schemas.microsoft.com/office/drawing/2014/main" id="{4213FFF8-63F8-6C7C-9224-0C52178BAF8B}"/>
            </a:ext>
          </a:extLst>
        </xdr:cNvPr>
        <xdr:cNvGrpSpPr>
          <a:grpSpLocks/>
        </xdr:cNvGrpSpPr>
      </xdr:nvGrpSpPr>
      <xdr:grpSpPr bwMode="auto">
        <a:xfrm>
          <a:off x="8420100" y="95250"/>
          <a:ext cx="0" cy="438150"/>
          <a:chOff x="5362575" y="104775"/>
          <a:chExt cx="0" cy="314325"/>
        </a:xfrm>
      </xdr:grpSpPr>
      <xdr:sp macro="" textlink="">
        <xdr:nvSpPr>
          <xdr:cNvPr id="8091057" name="Rectangle 16">
            <a:extLst>
              <a:ext uri="{FF2B5EF4-FFF2-40B4-BE49-F238E27FC236}">
                <a16:creationId xmlns:a16="http://schemas.microsoft.com/office/drawing/2014/main" id="{C8CFA308-2799-5A85-EF42-96691CA479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9E667C21-6879-3735-99D7-04AE9FAEDC9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17" name="Group 1">
          <a:extLst>
            <a:ext uri="{FF2B5EF4-FFF2-40B4-BE49-F238E27FC236}">
              <a16:creationId xmlns:a16="http://schemas.microsoft.com/office/drawing/2014/main" id="{E5FBF226-ACAE-7888-3CCB-04515F08D196}"/>
            </a:ext>
          </a:extLst>
        </xdr:cNvPr>
        <xdr:cNvGrpSpPr>
          <a:grpSpLocks/>
        </xdr:cNvGrpSpPr>
      </xdr:nvGrpSpPr>
      <xdr:grpSpPr bwMode="auto">
        <a:xfrm>
          <a:off x="8420100" y="95250"/>
          <a:ext cx="0" cy="438150"/>
          <a:chOff x="5362575" y="104775"/>
          <a:chExt cx="0" cy="314325"/>
        </a:xfrm>
      </xdr:grpSpPr>
      <xdr:sp macro="" textlink="">
        <xdr:nvSpPr>
          <xdr:cNvPr id="8091055" name="Rectangle 2">
            <a:extLst>
              <a:ext uri="{FF2B5EF4-FFF2-40B4-BE49-F238E27FC236}">
                <a16:creationId xmlns:a16="http://schemas.microsoft.com/office/drawing/2014/main" id="{ACA13794-EA7A-D284-FDB1-0296139AD28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EA124D0A-9401-ED0B-AB7E-A226AE74056F}"/>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18" name="Group 15">
          <a:extLst>
            <a:ext uri="{FF2B5EF4-FFF2-40B4-BE49-F238E27FC236}">
              <a16:creationId xmlns:a16="http://schemas.microsoft.com/office/drawing/2014/main" id="{F1C36B6A-3ABE-30E8-A9D6-F1BCB9E1A56E}"/>
            </a:ext>
          </a:extLst>
        </xdr:cNvPr>
        <xdr:cNvGrpSpPr>
          <a:grpSpLocks/>
        </xdr:cNvGrpSpPr>
      </xdr:nvGrpSpPr>
      <xdr:grpSpPr bwMode="auto">
        <a:xfrm>
          <a:off x="8420100" y="95250"/>
          <a:ext cx="0" cy="438150"/>
          <a:chOff x="5362575" y="104775"/>
          <a:chExt cx="0" cy="314325"/>
        </a:xfrm>
      </xdr:grpSpPr>
      <xdr:sp macro="" textlink="">
        <xdr:nvSpPr>
          <xdr:cNvPr id="8091053" name="Rectangle 16">
            <a:extLst>
              <a:ext uri="{FF2B5EF4-FFF2-40B4-BE49-F238E27FC236}">
                <a16:creationId xmlns:a16="http://schemas.microsoft.com/office/drawing/2014/main" id="{5C36B57C-AD04-1510-3CDD-A76A360004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A6F8D48-4E95-8076-59C9-E63A1A43011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19" name="Group 1">
          <a:extLst>
            <a:ext uri="{FF2B5EF4-FFF2-40B4-BE49-F238E27FC236}">
              <a16:creationId xmlns:a16="http://schemas.microsoft.com/office/drawing/2014/main" id="{1115A488-0DA7-D844-3EB9-CF6DA7406424}"/>
            </a:ext>
          </a:extLst>
        </xdr:cNvPr>
        <xdr:cNvGrpSpPr>
          <a:grpSpLocks/>
        </xdr:cNvGrpSpPr>
      </xdr:nvGrpSpPr>
      <xdr:grpSpPr bwMode="auto">
        <a:xfrm>
          <a:off x="8420100" y="95250"/>
          <a:ext cx="0" cy="438150"/>
          <a:chOff x="7950200" y="104775"/>
          <a:chExt cx="0" cy="314325"/>
        </a:xfrm>
      </xdr:grpSpPr>
      <xdr:sp macro="" textlink="">
        <xdr:nvSpPr>
          <xdr:cNvPr id="8091051" name="Rectangle 2">
            <a:extLst>
              <a:ext uri="{FF2B5EF4-FFF2-40B4-BE49-F238E27FC236}">
                <a16:creationId xmlns:a16="http://schemas.microsoft.com/office/drawing/2014/main" id="{DA4293FD-47CC-4006-7AD4-F0333D82B8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CB123BB-BDDE-21B1-C4EC-F9CADECAE774}"/>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0" name="Group 1">
          <a:extLst>
            <a:ext uri="{FF2B5EF4-FFF2-40B4-BE49-F238E27FC236}">
              <a16:creationId xmlns:a16="http://schemas.microsoft.com/office/drawing/2014/main" id="{C7898243-2AB5-7410-CF96-9444F927FD7A}"/>
            </a:ext>
          </a:extLst>
        </xdr:cNvPr>
        <xdr:cNvGrpSpPr>
          <a:grpSpLocks/>
        </xdr:cNvGrpSpPr>
      </xdr:nvGrpSpPr>
      <xdr:grpSpPr bwMode="auto">
        <a:xfrm>
          <a:off x="8420100" y="95250"/>
          <a:ext cx="0" cy="438150"/>
          <a:chOff x="5362575" y="104775"/>
          <a:chExt cx="0" cy="314325"/>
        </a:xfrm>
      </xdr:grpSpPr>
      <xdr:sp macro="" textlink="">
        <xdr:nvSpPr>
          <xdr:cNvPr id="8091049" name="Rectangle 2">
            <a:extLst>
              <a:ext uri="{FF2B5EF4-FFF2-40B4-BE49-F238E27FC236}">
                <a16:creationId xmlns:a16="http://schemas.microsoft.com/office/drawing/2014/main" id="{D401CB54-A025-4447-997A-4680577996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EA6EA982-9820-A0FA-CF9F-A00C76869F3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1" name="Group 15">
          <a:extLst>
            <a:ext uri="{FF2B5EF4-FFF2-40B4-BE49-F238E27FC236}">
              <a16:creationId xmlns:a16="http://schemas.microsoft.com/office/drawing/2014/main" id="{00BB115A-8DE1-AF90-6CD6-C188E1B3FD8F}"/>
            </a:ext>
          </a:extLst>
        </xdr:cNvPr>
        <xdr:cNvGrpSpPr>
          <a:grpSpLocks/>
        </xdr:cNvGrpSpPr>
      </xdr:nvGrpSpPr>
      <xdr:grpSpPr bwMode="auto">
        <a:xfrm>
          <a:off x="8420100" y="95250"/>
          <a:ext cx="0" cy="438150"/>
          <a:chOff x="5362575" y="104775"/>
          <a:chExt cx="0" cy="314325"/>
        </a:xfrm>
      </xdr:grpSpPr>
      <xdr:sp macro="" textlink="">
        <xdr:nvSpPr>
          <xdr:cNvPr id="8091047" name="Rectangle 16">
            <a:extLst>
              <a:ext uri="{FF2B5EF4-FFF2-40B4-BE49-F238E27FC236}">
                <a16:creationId xmlns:a16="http://schemas.microsoft.com/office/drawing/2014/main" id="{E27BED88-7673-4802-77E5-5675D4C566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F9633C8-6D6C-7842-3401-DCBDB7A20CF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2" name="Group 1">
          <a:extLst>
            <a:ext uri="{FF2B5EF4-FFF2-40B4-BE49-F238E27FC236}">
              <a16:creationId xmlns:a16="http://schemas.microsoft.com/office/drawing/2014/main" id="{C2654906-E187-B8DA-6024-85C60B77EA34}"/>
            </a:ext>
          </a:extLst>
        </xdr:cNvPr>
        <xdr:cNvGrpSpPr>
          <a:grpSpLocks/>
        </xdr:cNvGrpSpPr>
      </xdr:nvGrpSpPr>
      <xdr:grpSpPr bwMode="auto">
        <a:xfrm>
          <a:off x="8420100" y="95250"/>
          <a:ext cx="0" cy="438150"/>
          <a:chOff x="5362575" y="104775"/>
          <a:chExt cx="0" cy="314325"/>
        </a:xfrm>
      </xdr:grpSpPr>
      <xdr:sp macro="" textlink="">
        <xdr:nvSpPr>
          <xdr:cNvPr id="8091045" name="Rectangle 2">
            <a:extLst>
              <a:ext uri="{FF2B5EF4-FFF2-40B4-BE49-F238E27FC236}">
                <a16:creationId xmlns:a16="http://schemas.microsoft.com/office/drawing/2014/main" id="{F1237001-8CA1-6638-8D5D-4D4226DAA4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B087ED98-00D0-A541-DE22-69F300D6B6F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3" name="Group 15">
          <a:extLst>
            <a:ext uri="{FF2B5EF4-FFF2-40B4-BE49-F238E27FC236}">
              <a16:creationId xmlns:a16="http://schemas.microsoft.com/office/drawing/2014/main" id="{E5FF0398-9E37-0BA5-CA16-7AC4D82ECFBA}"/>
            </a:ext>
          </a:extLst>
        </xdr:cNvPr>
        <xdr:cNvGrpSpPr>
          <a:grpSpLocks/>
        </xdr:cNvGrpSpPr>
      </xdr:nvGrpSpPr>
      <xdr:grpSpPr bwMode="auto">
        <a:xfrm>
          <a:off x="8420100" y="95250"/>
          <a:ext cx="0" cy="438150"/>
          <a:chOff x="5362575" y="104775"/>
          <a:chExt cx="0" cy="314325"/>
        </a:xfrm>
      </xdr:grpSpPr>
      <xdr:sp macro="" textlink="">
        <xdr:nvSpPr>
          <xdr:cNvPr id="8091043" name="Rectangle 16">
            <a:extLst>
              <a:ext uri="{FF2B5EF4-FFF2-40B4-BE49-F238E27FC236}">
                <a16:creationId xmlns:a16="http://schemas.microsoft.com/office/drawing/2014/main" id="{13CA8AE4-02C6-C694-87C7-8433301ED19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A29A20B-7FE1-8BD6-A5D2-2B2902CE82C0}"/>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4" name="Group 1">
          <a:extLst>
            <a:ext uri="{FF2B5EF4-FFF2-40B4-BE49-F238E27FC236}">
              <a16:creationId xmlns:a16="http://schemas.microsoft.com/office/drawing/2014/main" id="{347841C9-A6F6-B77E-22A9-4DADE7FB8E6F}"/>
            </a:ext>
          </a:extLst>
        </xdr:cNvPr>
        <xdr:cNvGrpSpPr>
          <a:grpSpLocks/>
        </xdr:cNvGrpSpPr>
      </xdr:nvGrpSpPr>
      <xdr:grpSpPr bwMode="auto">
        <a:xfrm>
          <a:off x="8420100" y="95250"/>
          <a:ext cx="0" cy="438150"/>
          <a:chOff x="7950200" y="104775"/>
          <a:chExt cx="0" cy="314325"/>
        </a:xfrm>
      </xdr:grpSpPr>
      <xdr:sp macro="" textlink="">
        <xdr:nvSpPr>
          <xdr:cNvPr id="8091041" name="Rectangle 2">
            <a:extLst>
              <a:ext uri="{FF2B5EF4-FFF2-40B4-BE49-F238E27FC236}">
                <a16:creationId xmlns:a16="http://schemas.microsoft.com/office/drawing/2014/main" id="{6FA7ED4D-C265-E6B6-C943-43D3A62E7D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DF4818C-79AE-005B-8241-FAC260D5F03A}"/>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5" name="Group 1">
          <a:extLst>
            <a:ext uri="{FF2B5EF4-FFF2-40B4-BE49-F238E27FC236}">
              <a16:creationId xmlns:a16="http://schemas.microsoft.com/office/drawing/2014/main" id="{37DCBE0C-8D1A-E8E6-56AC-8670F0C11BE6}"/>
            </a:ext>
          </a:extLst>
        </xdr:cNvPr>
        <xdr:cNvGrpSpPr>
          <a:grpSpLocks/>
        </xdr:cNvGrpSpPr>
      </xdr:nvGrpSpPr>
      <xdr:grpSpPr bwMode="auto">
        <a:xfrm>
          <a:off x="8420100" y="95250"/>
          <a:ext cx="0" cy="438150"/>
          <a:chOff x="5362575" y="104775"/>
          <a:chExt cx="0" cy="314325"/>
        </a:xfrm>
      </xdr:grpSpPr>
      <xdr:sp macro="" textlink="">
        <xdr:nvSpPr>
          <xdr:cNvPr id="8091039" name="Rectangle 2">
            <a:extLst>
              <a:ext uri="{FF2B5EF4-FFF2-40B4-BE49-F238E27FC236}">
                <a16:creationId xmlns:a16="http://schemas.microsoft.com/office/drawing/2014/main" id="{DEE0BB8E-26D3-F1DB-8FD3-96D2DB72B72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C18EC02-6266-8A56-A4B5-5981AC91BDA6}"/>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6" name="Group 15">
          <a:extLst>
            <a:ext uri="{FF2B5EF4-FFF2-40B4-BE49-F238E27FC236}">
              <a16:creationId xmlns:a16="http://schemas.microsoft.com/office/drawing/2014/main" id="{F40B9BC1-94B1-0FB0-0AD8-3DD240058536}"/>
            </a:ext>
          </a:extLst>
        </xdr:cNvPr>
        <xdr:cNvGrpSpPr>
          <a:grpSpLocks/>
        </xdr:cNvGrpSpPr>
      </xdr:nvGrpSpPr>
      <xdr:grpSpPr bwMode="auto">
        <a:xfrm>
          <a:off x="8420100" y="95250"/>
          <a:ext cx="0" cy="438150"/>
          <a:chOff x="5362575" y="104775"/>
          <a:chExt cx="0" cy="314325"/>
        </a:xfrm>
      </xdr:grpSpPr>
      <xdr:sp macro="" textlink="">
        <xdr:nvSpPr>
          <xdr:cNvPr id="8091037" name="Rectangle 16">
            <a:extLst>
              <a:ext uri="{FF2B5EF4-FFF2-40B4-BE49-F238E27FC236}">
                <a16:creationId xmlns:a16="http://schemas.microsoft.com/office/drawing/2014/main" id="{995CF5B6-3B2A-50D0-AADA-522EFB37BAE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B218F0A0-9313-CE79-435C-FCBB1C24A63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7" name="Group 1">
          <a:extLst>
            <a:ext uri="{FF2B5EF4-FFF2-40B4-BE49-F238E27FC236}">
              <a16:creationId xmlns:a16="http://schemas.microsoft.com/office/drawing/2014/main" id="{FB7650EB-FDE7-4C77-D492-A5CFEAEB5D7D}"/>
            </a:ext>
          </a:extLst>
        </xdr:cNvPr>
        <xdr:cNvGrpSpPr>
          <a:grpSpLocks/>
        </xdr:cNvGrpSpPr>
      </xdr:nvGrpSpPr>
      <xdr:grpSpPr bwMode="auto">
        <a:xfrm>
          <a:off x="8420100" y="95250"/>
          <a:ext cx="0" cy="438150"/>
          <a:chOff x="5362575" y="104775"/>
          <a:chExt cx="0" cy="314325"/>
        </a:xfrm>
      </xdr:grpSpPr>
      <xdr:sp macro="" textlink="">
        <xdr:nvSpPr>
          <xdr:cNvPr id="8091035" name="Rectangle 2">
            <a:extLst>
              <a:ext uri="{FF2B5EF4-FFF2-40B4-BE49-F238E27FC236}">
                <a16:creationId xmlns:a16="http://schemas.microsoft.com/office/drawing/2014/main" id="{D68E1B6A-2F3C-4869-8CAD-389565FC63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DDC8246-6798-D55B-E4B6-D551FBC07F1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8" name="Group 15">
          <a:extLst>
            <a:ext uri="{FF2B5EF4-FFF2-40B4-BE49-F238E27FC236}">
              <a16:creationId xmlns:a16="http://schemas.microsoft.com/office/drawing/2014/main" id="{8915DFF1-3C0B-2CEA-C4DC-4BA34D8E2EE2}"/>
            </a:ext>
          </a:extLst>
        </xdr:cNvPr>
        <xdr:cNvGrpSpPr>
          <a:grpSpLocks/>
        </xdr:cNvGrpSpPr>
      </xdr:nvGrpSpPr>
      <xdr:grpSpPr bwMode="auto">
        <a:xfrm>
          <a:off x="8420100" y="95250"/>
          <a:ext cx="0" cy="438150"/>
          <a:chOff x="5362575" y="104775"/>
          <a:chExt cx="0" cy="314325"/>
        </a:xfrm>
      </xdr:grpSpPr>
      <xdr:sp macro="" textlink="">
        <xdr:nvSpPr>
          <xdr:cNvPr id="8091033" name="Rectangle 16">
            <a:extLst>
              <a:ext uri="{FF2B5EF4-FFF2-40B4-BE49-F238E27FC236}">
                <a16:creationId xmlns:a16="http://schemas.microsoft.com/office/drawing/2014/main" id="{2DD5CD9D-BDE0-BDA9-59DC-42B8A7BEF8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CAEFDE1-D1C6-EBEE-8BA1-23751D9ED381}"/>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1029" name="Group 1">
          <a:extLst>
            <a:ext uri="{FF2B5EF4-FFF2-40B4-BE49-F238E27FC236}">
              <a16:creationId xmlns:a16="http://schemas.microsoft.com/office/drawing/2014/main" id="{D26888E3-A3CF-3933-7A0D-9B266D2F67D1}"/>
            </a:ext>
          </a:extLst>
        </xdr:cNvPr>
        <xdr:cNvGrpSpPr>
          <a:grpSpLocks/>
        </xdr:cNvGrpSpPr>
      </xdr:nvGrpSpPr>
      <xdr:grpSpPr bwMode="auto">
        <a:xfrm>
          <a:off x="8420100" y="95250"/>
          <a:ext cx="0" cy="438150"/>
          <a:chOff x="7950200" y="104775"/>
          <a:chExt cx="0" cy="314325"/>
        </a:xfrm>
      </xdr:grpSpPr>
      <xdr:sp macro="" textlink="">
        <xdr:nvSpPr>
          <xdr:cNvPr id="8091031" name="Rectangle 2">
            <a:extLst>
              <a:ext uri="{FF2B5EF4-FFF2-40B4-BE49-F238E27FC236}">
                <a16:creationId xmlns:a16="http://schemas.microsoft.com/office/drawing/2014/main" id="{16AFA456-EC32-F5B4-805F-34CC6D95543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FF84E306-E330-9E1B-E938-EEA4CD4D3870}"/>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8091030" name="Imagen 1">
          <a:extLst>
            <a:ext uri="{FF2B5EF4-FFF2-40B4-BE49-F238E27FC236}">
              <a16:creationId xmlns:a16="http://schemas.microsoft.com/office/drawing/2014/main" id="{A1B5BD22-FBB7-6D50-707F-0BE0A83E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63631" name="Imagen 1">
          <a:extLst>
            <a:ext uri="{FF2B5EF4-FFF2-40B4-BE49-F238E27FC236}">
              <a16:creationId xmlns:a16="http://schemas.microsoft.com/office/drawing/2014/main" id="{94890238-C878-21F8-607A-21CF69CFB1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51</xdr:row>
      <xdr:rowOff>0</xdr:rowOff>
    </xdr:from>
    <xdr:to>
      <xdr:col>12</xdr:col>
      <xdr:colOff>438150</xdr:colOff>
      <xdr:row>65</xdr:row>
      <xdr:rowOff>152400</xdr:rowOff>
    </xdr:to>
    <xdr:graphicFrame macro="">
      <xdr:nvGraphicFramePr>
        <xdr:cNvPr id="6663632" name="Gráfico 1">
          <a:extLst>
            <a:ext uri="{FF2B5EF4-FFF2-40B4-BE49-F238E27FC236}">
              <a16:creationId xmlns:a16="http://schemas.microsoft.com/office/drawing/2014/main" id="{667F515C-2FC6-1F72-33EA-CE54DDBFE5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95250</xdr:rowOff>
    </xdr:from>
    <xdr:to>
      <xdr:col>8</xdr:col>
      <xdr:colOff>0</xdr:colOff>
      <xdr:row>1</xdr:row>
      <xdr:rowOff>152400</xdr:rowOff>
    </xdr:to>
    <xdr:grpSp>
      <xdr:nvGrpSpPr>
        <xdr:cNvPr id="8093058" name="Group 1">
          <a:extLst>
            <a:ext uri="{FF2B5EF4-FFF2-40B4-BE49-F238E27FC236}">
              <a16:creationId xmlns:a16="http://schemas.microsoft.com/office/drawing/2014/main" id="{BF7F9236-FAD6-4E23-AC55-6E1A7AD6F319}"/>
            </a:ext>
          </a:extLst>
        </xdr:cNvPr>
        <xdr:cNvGrpSpPr>
          <a:grpSpLocks/>
        </xdr:cNvGrpSpPr>
      </xdr:nvGrpSpPr>
      <xdr:grpSpPr bwMode="auto">
        <a:xfrm>
          <a:off x="8143875" y="95250"/>
          <a:ext cx="0" cy="438150"/>
          <a:chOff x="5362575" y="104775"/>
          <a:chExt cx="0" cy="314325"/>
        </a:xfrm>
      </xdr:grpSpPr>
      <xdr:sp macro="" textlink="">
        <xdr:nvSpPr>
          <xdr:cNvPr id="8093102" name="Rectangle 2">
            <a:extLst>
              <a:ext uri="{FF2B5EF4-FFF2-40B4-BE49-F238E27FC236}">
                <a16:creationId xmlns:a16="http://schemas.microsoft.com/office/drawing/2014/main" id="{6A70FB32-A125-C82B-7368-969BBEAF6E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C3E0D98-4458-4E05-0830-BB69C2A3959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59" name="Group 15">
          <a:extLst>
            <a:ext uri="{FF2B5EF4-FFF2-40B4-BE49-F238E27FC236}">
              <a16:creationId xmlns:a16="http://schemas.microsoft.com/office/drawing/2014/main" id="{701D0977-128E-5F71-C0F4-62DA0705870D}"/>
            </a:ext>
          </a:extLst>
        </xdr:cNvPr>
        <xdr:cNvGrpSpPr>
          <a:grpSpLocks/>
        </xdr:cNvGrpSpPr>
      </xdr:nvGrpSpPr>
      <xdr:grpSpPr bwMode="auto">
        <a:xfrm>
          <a:off x="8143875" y="95250"/>
          <a:ext cx="0" cy="438150"/>
          <a:chOff x="5362575" y="104775"/>
          <a:chExt cx="0" cy="314325"/>
        </a:xfrm>
      </xdr:grpSpPr>
      <xdr:sp macro="" textlink="">
        <xdr:nvSpPr>
          <xdr:cNvPr id="8093100" name="Rectangle 16">
            <a:extLst>
              <a:ext uri="{FF2B5EF4-FFF2-40B4-BE49-F238E27FC236}">
                <a16:creationId xmlns:a16="http://schemas.microsoft.com/office/drawing/2014/main" id="{DE904EF7-8FCA-8C6D-452D-DEF40C847D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D3CB73CD-A667-75EC-2312-F5C6482CB4E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0" name="Group 1">
          <a:extLst>
            <a:ext uri="{FF2B5EF4-FFF2-40B4-BE49-F238E27FC236}">
              <a16:creationId xmlns:a16="http://schemas.microsoft.com/office/drawing/2014/main" id="{11537BF7-D3E4-A2CD-A2E9-0B6B9DD54AB0}"/>
            </a:ext>
          </a:extLst>
        </xdr:cNvPr>
        <xdr:cNvGrpSpPr>
          <a:grpSpLocks/>
        </xdr:cNvGrpSpPr>
      </xdr:nvGrpSpPr>
      <xdr:grpSpPr bwMode="auto">
        <a:xfrm>
          <a:off x="8143875" y="95250"/>
          <a:ext cx="0" cy="438150"/>
          <a:chOff x="5362575" y="104775"/>
          <a:chExt cx="0" cy="314325"/>
        </a:xfrm>
      </xdr:grpSpPr>
      <xdr:sp macro="" textlink="">
        <xdr:nvSpPr>
          <xdr:cNvPr id="8093098" name="Rectangle 2">
            <a:extLst>
              <a:ext uri="{FF2B5EF4-FFF2-40B4-BE49-F238E27FC236}">
                <a16:creationId xmlns:a16="http://schemas.microsoft.com/office/drawing/2014/main" id="{C51B2D82-7EBD-8B78-5070-00857B4C535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5B594CC-B51E-6BC7-140F-D09A21832FC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1" name="Group 15">
          <a:extLst>
            <a:ext uri="{FF2B5EF4-FFF2-40B4-BE49-F238E27FC236}">
              <a16:creationId xmlns:a16="http://schemas.microsoft.com/office/drawing/2014/main" id="{060B0E46-D069-CDD1-905D-53569C34D8B4}"/>
            </a:ext>
          </a:extLst>
        </xdr:cNvPr>
        <xdr:cNvGrpSpPr>
          <a:grpSpLocks/>
        </xdr:cNvGrpSpPr>
      </xdr:nvGrpSpPr>
      <xdr:grpSpPr bwMode="auto">
        <a:xfrm>
          <a:off x="8143875" y="95250"/>
          <a:ext cx="0" cy="438150"/>
          <a:chOff x="5362575" y="104775"/>
          <a:chExt cx="0" cy="314325"/>
        </a:xfrm>
      </xdr:grpSpPr>
      <xdr:sp macro="" textlink="">
        <xdr:nvSpPr>
          <xdr:cNvPr id="8093096" name="Rectangle 16">
            <a:extLst>
              <a:ext uri="{FF2B5EF4-FFF2-40B4-BE49-F238E27FC236}">
                <a16:creationId xmlns:a16="http://schemas.microsoft.com/office/drawing/2014/main" id="{BF44B9C0-550E-FE1D-C898-1F0C887096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9FB35A8-7F6A-4FCC-1A6A-6E99BD029DD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2" name="Group 1">
          <a:extLst>
            <a:ext uri="{FF2B5EF4-FFF2-40B4-BE49-F238E27FC236}">
              <a16:creationId xmlns:a16="http://schemas.microsoft.com/office/drawing/2014/main" id="{35F604F9-1EB6-B024-99AB-02F232DB8E17}"/>
            </a:ext>
          </a:extLst>
        </xdr:cNvPr>
        <xdr:cNvGrpSpPr>
          <a:grpSpLocks/>
        </xdr:cNvGrpSpPr>
      </xdr:nvGrpSpPr>
      <xdr:grpSpPr bwMode="auto">
        <a:xfrm>
          <a:off x="8143875" y="95250"/>
          <a:ext cx="0" cy="438150"/>
          <a:chOff x="7950200" y="104775"/>
          <a:chExt cx="0" cy="314325"/>
        </a:xfrm>
      </xdr:grpSpPr>
      <xdr:sp macro="" textlink="">
        <xdr:nvSpPr>
          <xdr:cNvPr id="8093094" name="Rectangle 2">
            <a:extLst>
              <a:ext uri="{FF2B5EF4-FFF2-40B4-BE49-F238E27FC236}">
                <a16:creationId xmlns:a16="http://schemas.microsoft.com/office/drawing/2014/main" id="{DA1FF7C2-639A-B7E2-AEEB-B7554CBBB4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CFBD3F5-0040-F635-74C2-9C96F9D0AAB7}"/>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3" name="Group 1">
          <a:extLst>
            <a:ext uri="{FF2B5EF4-FFF2-40B4-BE49-F238E27FC236}">
              <a16:creationId xmlns:a16="http://schemas.microsoft.com/office/drawing/2014/main" id="{DC408DB9-4F78-63F1-D177-B62DBE50D2B2}"/>
            </a:ext>
          </a:extLst>
        </xdr:cNvPr>
        <xdr:cNvGrpSpPr>
          <a:grpSpLocks/>
        </xdr:cNvGrpSpPr>
      </xdr:nvGrpSpPr>
      <xdr:grpSpPr bwMode="auto">
        <a:xfrm>
          <a:off x="8143875" y="95250"/>
          <a:ext cx="0" cy="438150"/>
          <a:chOff x="5362575" y="104775"/>
          <a:chExt cx="0" cy="314325"/>
        </a:xfrm>
      </xdr:grpSpPr>
      <xdr:sp macro="" textlink="">
        <xdr:nvSpPr>
          <xdr:cNvPr id="8093092" name="Rectangle 2">
            <a:extLst>
              <a:ext uri="{FF2B5EF4-FFF2-40B4-BE49-F238E27FC236}">
                <a16:creationId xmlns:a16="http://schemas.microsoft.com/office/drawing/2014/main" id="{42BD26E5-C198-8DBC-4462-1F00930548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E19C10D-2AA6-74D4-0A93-25AF50D40C5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4" name="Group 15">
          <a:extLst>
            <a:ext uri="{FF2B5EF4-FFF2-40B4-BE49-F238E27FC236}">
              <a16:creationId xmlns:a16="http://schemas.microsoft.com/office/drawing/2014/main" id="{2010660C-8CC0-1159-8E25-8F67026CA57E}"/>
            </a:ext>
          </a:extLst>
        </xdr:cNvPr>
        <xdr:cNvGrpSpPr>
          <a:grpSpLocks/>
        </xdr:cNvGrpSpPr>
      </xdr:nvGrpSpPr>
      <xdr:grpSpPr bwMode="auto">
        <a:xfrm>
          <a:off x="8143875" y="95250"/>
          <a:ext cx="0" cy="438150"/>
          <a:chOff x="5362575" y="104775"/>
          <a:chExt cx="0" cy="314325"/>
        </a:xfrm>
      </xdr:grpSpPr>
      <xdr:sp macro="" textlink="">
        <xdr:nvSpPr>
          <xdr:cNvPr id="8093090" name="Rectangle 16">
            <a:extLst>
              <a:ext uri="{FF2B5EF4-FFF2-40B4-BE49-F238E27FC236}">
                <a16:creationId xmlns:a16="http://schemas.microsoft.com/office/drawing/2014/main" id="{383639FA-8594-BD6C-CEBF-1A65951409F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E21A207-43B1-25A3-6DF8-FC2D8D8BB04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5" name="Group 1">
          <a:extLst>
            <a:ext uri="{FF2B5EF4-FFF2-40B4-BE49-F238E27FC236}">
              <a16:creationId xmlns:a16="http://schemas.microsoft.com/office/drawing/2014/main" id="{C7B07FD9-24BA-8421-6903-0749CF72CAC5}"/>
            </a:ext>
          </a:extLst>
        </xdr:cNvPr>
        <xdr:cNvGrpSpPr>
          <a:grpSpLocks/>
        </xdr:cNvGrpSpPr>
      </xdr:nvGrpSpPr>
      <xdr:grpSpPr bwMode="auto">
        <a:xfrm>
          <a:off x="8143875" y="95250"/>
          <a:ext cx="0" cy="438150"/>
          <a:chOff x="5362575" y="104775"/>
          <a:chExt cx="0" cy="314325"/>
        </a:xfrm>
      </xdr:grpSpPr>
      <xdr:sp macro="" textlink="">
        <xdr:nvSpPr>
          <xdr:cNvPr id="8093088" name="Rectangle 2">
            <a:extLst>
              <a:ext uri="{FF2B5EF4-FFF2-40B4-BE49-F238E27FC236}">
                <a16:creationId xmlns:a16="http://schemas.microsoft.com/office/drawing/2014/main" id="{BEDF6D1C-3AB6-9B7A-6A95-C1C0503A38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E965230-CFD1-1659-267F-83B4DB66056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6" name="Group 15">
          <a:extLst>
            <a:ext uri="{FF2B5EF4-FFF2-40B4-BE49-F238E27FC236}">
              <a16:creationId xmlns:a16="http://schemas.microsoft.com/office/drawing/2014/main" id="{6BAFBEED-8982-2028-F041-5ED67ABF5E99}"/>
            </a:ext>
          </a:extLst>
        </xdr:cNvPr>
        <xdr:cNvGrpSpPr>
          <a:grpSpLocks/>
        </xdr:cNvGrpSpPr>
      </xdr:nvGrpSpPr>
      <xdr:grpSpPr bwMode="auto">
        <a:xfrm>
          <a:off x="8143875" y="95250"/>
          <a:ext cx="0" cy="438150"/>
          <a:chOff x="5362575" y="104775"/>
          <a:chExt cx="0" cy="314325"/>
        </a:xfrm>
      </xdr:grpSpPr>
      <xdr:sp macro="" textlink="">
        <xdr:nvSpPr>
          <xdr:cNvPr id="8093086" name="Rectangle 16">
            <a:extLst>
              <a:ext uri="{FF2B5EF4-FFF2-40B4-BE49-F238E27FC236}">
                <a16:creationId xmlns:a16="http://schemas.microsoft.com/office/drawing/2014/main" id="{59D39D5B-913A-E40E-710E-524D641751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A5BCF378-E1B6-5577-F60E-AC8B987C36B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7" name="Group 1">
          <a:extLst>
            <a:ext uri="{FF2B5EF4-FFF2-40B4-BE49-F238E27FC236}">
              <a16:creationId xmlns:a16="http://schemas.microsoft.com/office/drawing/2014/main" id="{9FDD8D05-8F88-1974-234F-B78534F21F7D}"/>
            </a:ext>
          </a:extLst>
        </xdr:cNvPr>
        <xdr:cNvGrpSpPr>
          <a:grpSpLocks/>
        </xdr:cNvGrpSpPr>
      </xdr:nvGrpSpPr>
      <xdr:grpSpPr bwMode="auto">
        <a:xfrm>
          <a:off x="8143875" y="95250"/>
          <a:ext cx="0" cy="438150"/>
          <a:chOff x="7950200" y="104775"/>
          <a:chExt cx="0" cy="314325"/>
        </a:xfrm>
      </xdr:grpSpPr>
      <xdr:sp macro="" textlink="">
        <xdr:nvSpPr>
          <xdr:cNvPr id="8093084" name="Rectangle 2">
            <a:extLst>
              <a:ext uri="{FF2B5EF4-FFF2-40B4-BE49-F238E27FC236}">
                <a16:creationId xmlns:a16="http://schemas.microsoft.com/office/drawing/2014/main" id="{B9C55485-2621-284A-AD12-8650CDD0B5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A30DD5E-105E-AA88-A373-AD0EB5E0EF97}"/>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8" name="Group 1">
          <a:extLst>
            <a:ext uri="{FF2B5EF4-FFF2-40B4-BE49-F238E27FC236}">
              <a16:creationId xmlns:a16="http://schemas.microsoft.com/office/drawing/2014/main" id="{FD4E921F-DE3F-175D-8C4A-FA30FB11805F}"/>
            </a:ext>
          </a:extLst>
        </xdr:cNvPr>
        <xdr:cNvGrpSpPr>
          <a:grpSpLocks/>
        </xdr:cNvGrpSpPr>
      </xdr:nvGrpSpPr>
      <xdr:grpSpPr bwMode="auto">
        <a:xfrm>
          <a:off x="8143875" y="95250"/>
          <a:ext cx="0" cy="438150"/>
          <a:chOff x="5362575" y="104775"/>
          <a:chExt cx="0" cy="314325"/>
        </a:xfrm>
      </xdr:grpSpPr>
      <xdr:sp macro="" textlink="">
        <xdr:nvSpPr>
          <xdr:cNvPr id="8093082" name="Rectangle 2">
            <a:extLst>
              <a:ext uri="{FF2B5EF4-FFF2-40B4-BE49-F238E27FC236}">
                <a16:creationId xmlns:a16="http://schemas.microsoft.com/office/drawing/2014/main" id="{FA8B56DE-32AE-36D3-5968-0C78A804E80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A83F5A5-A41C-B719-2509-465CABFE5D9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69" name="Group 15">
          <a:extLst>
            <a:ext uri="{FF2B5EF4-FFF2-40B4-BE49-F238E27FC236}">
              <a16:creationId xmlns:a16="http://schemas.microsoft.com/office/drawing/2014/main" id="{1580A84D-47D5-EA12-F672-3368A772CE26}"/>
            </a:ext>
          </a:extLst>
        </xdr:cNvPr>
        <xdr:cNvGrpSpPr>
          <a:grpSpLocks/>
        </xdr:cNvGrpSpPr>
      </xdr:nvGrpSpPr>
      <xdr:grpSpPr bwMode="auto">
        <a:xfrm>
          <a:off x="8143875" y="95250"/>
          <a:ext cx="0" cy="438150"/>
          <a:chOff x="5362575" y="104775"/>
          <a:chExt cx="0" cy="314325"/>
        </a:xfrm>
      </xdr:grpSpPr>
      <xdr:sp macro="" textlink="">
        <xdr:nvSpPr>
          <xdr:cNvPr id="8093080" name="Rectangle 16">
            <a:extLst>
              <a:ext uri="{FF2B5EF4-FFF2-40B4-BE49-F238E27FC236}">
                <a16:creationId xmlns:a16="http://schemas.microsoft.com/office/drawing/2014/main" id="{92A12F26-8514-4B7C-5AAC-BF5A44D848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D2A648E1-4749-704C-9C92-4E466FC56CD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70" name="Group 1">
          <a:extLst>
            <a:ext uri="{FF2B5EF4-FFF2-40B4-BE49-F238E27FC236}">
              <a16:creationId xmlns:a16="http://schemas.microsoft.com/office/drawing/2014/main" id="{34C0147E-E9BC-E1F4-8447-15A294EEC077}"/>
            </a:ext>
          </a:extLst>
        </xdr:cNvPr>
        <xdr:cNvGrpSpPr>
          <a:grpSpLocks/>
        </xdr:cNvGrpSpPr>
      </xdr:nvGrpSpPr>
      <xdr:grpSpPr bwMode="auto">
        <a:xfrm>
          <a:off x="8143875" y="95250"/>
          <a:ext cx="0" cy="438150"/>
          <a:chOff x="5362575" y="104775"/>
          <a:chExt cx="0" cy="314325"/>
        </a:xfrm>
      </xdr:grpSpPr>
      <xdr:sp macro="" textlink="">
        <xdr:nvSpPr>
          <xdr:cNvPr id="8093078" name="Rectangle 2">
            <a:extLst>
              <a:ext uri="{FF2B5EF4-FFF2-40B4-BE49-F238E27FC236}">
                <a16:creationId xmlns:a16="http://schemas.microsoft.com/office/drawing/2014/main" id="{F3F8BA75-64BE-2405-5DDC-E1EB56A0304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64D209B-A956-0674-4884-9D08DF20022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71" name="Group 15">
          <a:extLst>
            <a:ext uri="{FF2B5EF4-FFF2-40B4-BE49-F238E27FC236}">
              <a16:creationId xmlns:a16="http://schemas.microsoft.com/office/drawing/2014/main" id="{7078FC53-FF8A-FABF-0AB9-844B375CB0A8}"/>
            </a:ext>
          </a:extLst>
        </xdr:cNvPr>
        <xdr:cNvGrpSpPr>
          <a:grpSpLocks/>
        </xdr:cNvGrpSpPr>
      </xdr:nvGrpSpPr>
      <xdr:grpSpPr bwMode="auto">
        <a:xfrm>
          <a:off x="8143875" y="95250"/>
          <a:ext cx="0" cy="438150"/>
          <a:chOff x="5362575" y="104775"/>
          <a:chExt cx="0" cy="314325"/>
        </a:xfrm>
      </xdr:grpSpPr>
      <xdr:sp macro="" textlink="">
        <xdr:nvSpPr>
          <xdr:cNvPr id="8093076" name="Rectangle 16">
            <a:extLst>
              <a:ext uri="{FF2B5EF4-FFF2-40B4-BE49-F238E27FC236}">
                <a16:creationId xmlns:a16="http://schemas.microsoft.com/office/drawing/2014/main" id="{4EC26829-3D94-CF4E-1C15-AC438D5834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27C31F7-3970-A6BD-E3AF-D6D6CABADAE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95250</xdr:rowOff>
    </xdr:from>
    <xdr:to>
      <xdr:col>8</xdr:col>
      <xdr:colOff>0</xdr:colOff>
      <xdr:row>1</xdr:row>
      <xdr:rowOff>152400</xdr:rowOff>
    </xdr:to>
    <xdr:grpSp>
      <xdr:nvGrpSpPr>
        <xdr:cNvPr id="8093072" name="Group 1">
          <a:extLst>
            <a:ext uri="{FF2B5EF4-FFF2-40B4-BE49-F238E27FC236}">
              <a16:creationId xmlns:a16="http://schemas.microsoft.com/office/drawing/2014/main" id="{40ED4B9B-6500-B292-B860-3C8018F850FB}"/>
            </a:ext>
          </a:extLst>
        </xdr:cNvPr>
        <xdr:cNvGrpSpPr>
          <a:grpSpLocks/>
        </xdr:cNvGrpSpPr>
      </xdr:nvGrpSpPr>
      <xdr:grpSpPr bwMode="auto">
        <a:xfrm>
          <a:off x="8143875" y="95250"/>
          <a:ext cx="0" cy="438150"/>
          <a:chOff x="7950200" y="104775"/>
          <a:chExt cx="0" cy="314325"/>
        </a:xfrm>
      </xdr:grpSpPr>
      <xdr:sp macro="" textlink="">
        <xdr:nvSpPr>
          <xdr:cNvPr id="8093074" name="Rectangle 2">
            <a:extLst>
              <a:ext uri="{FF2B5EF4-FFF2-40B4-BE49-F238E27FC236}">
                <a16:creationId xmlns:a16="http://schemas.microsoft.com/office/drawing/2014/main" id="{1E276A93-8798-1D74-BB5B-3EF4EC1DCB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D86C038-BC9D-A0AB-ED9C-17A7094964AE}"/>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8093073" name="Imagen 1">
          <a:extLst>
            <a:ext uri="{FF2B5EF4-FFF2-40B4-BE49-F238E27FC236}">
              <a16:creationId xmlns:a16="http://schemas.microsoft.com/office/drawing/2014/main" id="{51905D89-559F-1680-2EF2-D3E770652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161925</xdr:rowOff>
    </xdr:to>
    <xdr:grpSp>
      <xdr:nvGrpSpPr>
        <xdr:cNvPr id="6645660" name="Group 1">
          <a:extLst>
            <a:ext uri="{FF2B5EF4-FFF2-40B4-BE49-F238E27FC236}">
              <a16:creationId xmlns:a16="http://schemas.microsoft.com/office/drawing/2014/main" id="{BA20E6C2-192A-733A-3B61-2ACEA10120D2}"/>
            </a:ext>
          </a:extLst>
        </xdr:cNvPr>
        <xdr:cNvGrpSpPr>
          <a:grpSpLocks/>
        </xdr:cNvGrpSpPr>
      </xdr:nvGrpSpPr>
      <xdr:grpSpPr bwMode="auto">
        <a:xfrm>
          <a:off x="4524375" y="104775"/>
          <a:ext cx="0" cy="295275"/>
          <a:chOff x="6238875" y="104775"/>
          <a:chExt cx="0" cy="314325"/>
        </a:xfrm>
      </xdr:grpSpPr>
      <xdr:sp macro="" textlink="">
        <xdr:nvSpPr>
          <xdr:cNvPr id="6645662" name="Rectangle 2">
            <a:extLst>
              <a:ext uri="{FF2B5EF4-FFF2-40B4-BE49-F238E27FC236}">
                <a16:creationId xmlns:a16="http://schemas.microsoft.com/office/drawing/2014/main" id="{7028E02E-A58F-9D72-6B3B-38524A6A923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1DFE557-D8C4-A129-CD99-35AB2F86DC6F}"/>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1247775</xdr:colOff>
      <xdr:row>3</xdr:row>
      <xdr:rowOff>247650</xdr:rowOff>
    </xdr:to>
    <xdr:pic>
      <xdr:nvPicPr>
        <xdr:cNvPr id="6645661" name="5 Imagen">
          <a:extLst>
            <a:ext uri="{FF2B5EF4-FFF2-40B4-BE49-F238E27FC236}">
              <a16:creationId xmlns:a16="http://schemas.microsoft.com/office/drawing/2014/main" id="{0FB1C939-96F1-7AB6-F7B5-CE172E7CD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95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1</xdr:row>
      <xdr:rowOff>28575</xdr:rowOff>
    </xdr:from>
    <xdr:to>
      <xdr:col>1</xdr:col>
      <xdr:colOff>1381125</xdr:colOff>
      <xdr:row>4</xdr:row>
      <xdr:rowOff>171450</xdr:rowOff>
    </xdr:to>
    <xdr:pic>
      <xdr:nvPicPr>
        <xdr:cNvPr id="6645991" name="2 Imagen">
          <a:extLst>
            <a:ext uri="{FF2B5EF4-FFF2-40B4-BE49-F238E27FC236}">
              <a16:creationId xmlns:a16="http://schemas.microsoft.com/office/drawing/2014/main" id="{4D6033A6-80E9-96B6-15C0-7906D258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200025"/>
          <a:ext cx="876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161925</xdr:rowOff>
    </xdr:to>
    <xdr:grpSp>
      <xdr:nvGrpSpPr>
        <xdr:cNvPr id="6647708" name="Group 1">
          <a:extLst>
            <a:ext uri="{FF2B5EF4-FFF2-40B4-BE49-F238E27FC236}">
              <a16:creationId xmlns:a16="http://schemas.microsoft.com/office/drawing/2014/main" id="{F8C1B843-C0D0-0343-8070-24C7C4890D11}"/>
            </a:ext>
          </a:extLst>
        </xdr:cNvPr>
        <xdr:cNvGrpSpPr>
          <a:grpSpLocks/>
        </xdr:cNvGrpSpPr>
      </xdr:nvGrpSpPr>
      <xdr:grpSpPr bwMode="auto">
        <a:xfrm>
          <a:off x="5534025" y="104775"/>
          <a:ext cx="0" cy="295275"/>
          <a:chOff x="6238875" y="104775"/>
          <a:chExt cx="0" cy="314325"/>
        </a:xfrm>
      </xdr:grpSpPr>
      <xdr:sp macro="" textlink="">
        <xdr:nvSpPr>
          <xdr:cNvPr id="6647710" name="Rectangle 2">
            <a:extLst>
              <a:ext uri="{FF2B5EF4-FFF2-40B4-BE49-F238E27FC236}">
                <a16:creationId xmlns:a16="http://schemas.microsoft.com/office/drawing/2014/main" id="{87549383-3495-198E-DB54-83C744DA1A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09F012C-9B5A-EF66-FA85-F1925712687A}"/>
              </a:ext>
            </a:extLst>
          </xdr:cNvPr>
          <xdr:cNvSpPr txBox="1">
            <a:spLocks noChangeArrowheads="1"/>
          </xdr:cNvSpPr>
        </xdr:nvSpPr>
        <xdr:spPr bwMode="auto">
          <a:xfrm>
            <a:off x="6238875" y="-676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123825</xdr:rowOff>
    </xdr:from>
    <xdr:to>
      <xdr:col>0</xdr:col>
      <xdr:colOff>1533525</xdr:colOff>
      <xdr:row>3</xdr:row>
      <xdr:rowOff>219075</xdr:rowOff>
    </xdr:to>
    <xdr:pic>
      <xdr:nvPicPr>
        <xdr:cNvPr id="6647709" name="5 Imagen">
          <a:extLst>
            <a:ext uri="{FF2B5EF4-FFF2-40B4-BE49-F238E27FC236}">
              <a16:creationId xmlns:a16="http://schemas.microsoft.com/office/drawing/2014/main" id="{8158ABF2-22E8-F034-523B-4AFD283E3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23825"/>
          <a:ext cx="10572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48270" name="Imagen 1">
          <a:extLst>
            <a:ext uri="{FF2B5EF4-FFF2-40B4-BE49-F238E27FC236}">
              <a16:creationId xmlns:a16="http://schemas.microsoft.com/office/drawing/2014/main" id="{D87F79E0-85E3-DD82-6338-898D9EC046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51</xdr:row>
      <xdr:rowOff>28575</xdr:rowOff>
    </xdr:from>
    <xdr:to>
      <xdr:col>14</xdr:col>
      <xdr:colOff>95250</xdr:colOff>
      <xdr:row>67</xdr:row>
      <xdr:rowOff>38100</xdr:rowOff>
    </xdr:to>
    <xdr:graphicFrame macro="">
      <xdr:nvGraphicFramePr>
        <xdr:cNvPr id="6648271" name="Gráfico 4">
          <a:extLst>
            <a:ext uri="{FF2B5EF4-FFF2-40B4-BE49-F238E27FC236}">
              <a16:creationId xmlns:a16="http://schemas.microsoft.com/office/drawing/2014/main" id="{90255846-0719-F300-10C6-53956CD57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3842" name="Group 1">
          <a:extLst>
            <a:ext uri="{FF2B5EF4-FFF2-40B4-BE49-F238E27FC236}">
              <a16:creationId xmlns:a16="http://schemas.microsoft.com/office/drawing/2014/main" id="{0787B7D4-61C0-85A7-26F7-C4AD08D408A3}"/>
            </a:ext>
          </a:extLst>
        </xdr:cNvPr>
        <xdr:cNvGrpSpPr>
          <a:grpSpLocks/>
        </xdr:cNvGrpSpPr>
      </xdr:nvGrpSpPr>
      <xdr:grpSpPr bwMode="auto">
        <a:xfrm>
          <a:off x="3705225" y="95250"/>
          <a:ext cx="0" cy="438150"/>
          <a:chOff x="5362575" y="104775"/>
          <a:chExt cx="0" cy="314325"/>
        </a:xfrm>
      </xdr:grpSpPr>
      <xdr:sp macro="" textlink="">
        <xdr:nvSpPr>
          <xdr:cNvPr id="8083886" name="Rectangle 2">
            <a:extLst>
              <a:ext uri="{FF2B5EF4-FFF2-40B4-BE49-F238E27FC236}">
                <a16:creationId xmlns:a16="http://schemas.microsoft.com/office/drawing/2014/main" id="{C924D82D-3B02-EFFC-9886-D3F3D16661B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B226E9B-3667-0473-E6F3-DC970F511B3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3" name="Group 15">
          <a:extLst>
            <a:ext uri="{FF2B5EF4-FFF2-40B4-BE49-F238E27FC236}">
              <a16:creationId xmlns:a16="http://schemas.microsoft.com/office/drawing/2014/main" id="{BCDCD8F4-0780-B348-8A65-3F2AB1BD6676}"/>
            </a:ext>
          </a:extLst>
        </xdr:cNvPr>
        <xdr:cNvGrpSpPr>
          <a:grpSpLocks/>
        </xdr:cNvGrpSpPr>
      </xdr:nvGrpSpPr>
      <xdr:grpSpPr bwMode="auto">
        <a:xfrm>
          <a:off x="3705225" y="95250"/>
          <a:ext cx="0" cy="438150"/>
          <a:chOff x="5362575" y="104775"/>
          <a:chExt cx="0" cy="314325"/>
        </a:xfrm>
      </xdr:grpSpPr>
      <xdr:sp macro="" textlink="">
        <xdr:nvSpPr>
          <xdr:cNvPr id="8083884" name="Rectangle 16">
            <a:extLst>
              <a:ext uri="{FF2B5EF4-FFF2-40B4-BE49-F238E27FC236}">
                <a16:creationId xmlns:a16="http://schemas.microsoft.com/office/drawing/2014/main" id="{533853A0-F2E4-ED6C-03DC-0E4E949CFB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DAC75AD-E483-DCEF-6917-C00B1783D7DB}"/>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4" name="Group 1">
          <a:extLst>
            <a:ext uri="{FF2B5EF4-FFF2-40B4-BE49-F238E27FC236}">
              <a16:creationId xmlns:a16="http://schemas.microsoft.com/office/drawing/2014/main" id="{62DAD98B-E95E-A04A-CEA5-7FBB7B23C285}"/>
            </a:ext>
          </a:extLst>
        </xdr:cNvPr>
        <xdr:cNvGrpSpPr>
          <a:grpSpLocks/>
        </xdr:cNvGrpSpPr>
      </xdr:nvGrpSpPr>
      <xdr:grpSpPr bwMode="auto">
        <a:xfrm>
          <a:off x="3705225" y="95250"/>
          <a:ext cx="0" cy="438150"/>
          <a:chOff x="5362575" y="104775"/>
          <a:chExt cx="0" cy="314325"/>
        </a:xfrm>
      </xdr:grpSpPr>
      <xdr:sp macro="" textlink="">
        <xdr:nvSpPr>
          <xdr:cNvPr id="8083882" name="Rectangle 2">
            <a:extLst>
              <a:ext uri="{FF2B5EF4-FFF2-40B4-BE49-F238E27FC236}">
                <a16:creationId xmlns:a16="http://schemas.microsoft.com/office/drawing/2014/main" id="{38C658A6-82FE-5CA3-771E-BCF6EA14518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C406784-77BD-682F-76C3-E8C0AC7A9254}"/>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5" name="Group 15">
          <a:extLst>
            <a:ext uri="{FF2B5EF4-FFF2-40B4-BE49-F238E27FC236}">
              <a16:creationId xmlns:a16="http://schemas.microsoft.com/office/drawing/2014/main" id="{8B1B69D9-CA53-CB50-7169-AC5829536B3F}"/>
            </a:ext>
          </a:extLst>
        </xdr:cNvPr>
        <xdr:cNvGrpSpPr>
          <a:grpSpLocks/>
        </xdr:cNvGrpSpPr>
      </xdr:nvGrpSpPr>
      <xdr:grpSpPr bwMode="auto">
        <a:xfrm>
          <a:off x="3705225" y="95250"/>
          <a:ext cx="0" cy="438150"/>
          <a:chOff x="5362575" y="104775"/>
          <a:chExt cx="0" cy="314325"/>
        </a:xfrm>
      </xdr:grpSpPr>
      <xdr:sp macro="" textlink="">
        <xdr:nvSpPr>
          <xdr:cNvPr id="8083880" name="Rectangle 16">
            <a:extLst>
              <a:ext uri="{FF2B5EF4-FFF2-40B4-BE49-F238E27FC236}">
                <a16:creationId xmlns:a16="http://schemas.microsoft.com/office/drawing/2014/main" id="{25131EF7-6D71-665C-4DD2-D78E1CDA59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DF10B5C1-123B-E2B9-0CCD-64ACAD89E18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6" name="Group 1">
          <a:extLst>
            <a:ext uri="{FF2B5EF4-FFF2-40B4-BE49-F238E27FC236}">
              <a16:creationId xmlns:a16="http://schemas.microsoft.com/office/drawing/2014/main" id="{280FF9AC-1CB4-7FF6-84CC-EB86A4F35229}"/>
            </a:ext>
          </a:extLst>
        </xdr:cNvPr>
        <xdr:cNvGrpSpPr>
          <a:grpSpLocks/>
        </xdr:cNvGrpSpPr>
      </xdr:nvGrpSpPr>
      <xdr:grpSpPr bwMode="auto">
        <a:xfrm>
          <a:off x="3705225" y="95250"/>
          <a:ext cx="0" cy="438150"/>
          <a:chOff x="7950200" y="104775"/>
          <a:chExt cx="0" cy="314325"/>
        </a:xfrm>
      </xdr:grpSpPr>
      <xdr:sp macro="" textlink="">
        <xdr:nvSpPr>
          <xdr:cNvPr id="8083878" name="Rectangle 2">
            <a:extLst>
              <a:ext uri="{FF2B5EF4-FFF2-40B4-BE49-F238E27FC236}">
                <a16:creationId xmlns:a16="http://schemas.microsoft.com/office/drawing/2014/main" id="{B8C42665-C2E9-2C14-41C4-8F7B31B2BCB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2F2FB82-7548-F6B8-E899-85932FEC4439}"/>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7" name="Group 1">
          <a:extLst>
            <a:ext uri="{FF2B5EF4-FFF2-40B4-BE49-F238E27FC236}">
              <a16:creationId xmlns:a16="http://schemas.microsoft.com/office/drawing/2014/main" id="{90B36492-30F2-32D6-0B29-AEAEC197F3D0}"/>
            </a:ext>
          </a:extLst>
        </xdr:cNvPr>
        <xdr:cNvGrpSpPr>
          <a:grpSpLocks/>
        </xdr:cNvGrpSpPr>
      </xdr:nvGrpSpPr>
      <xdr:grpSpPr bwMode="auto">
        <a:xfrm>
          <a:off x="3705225" y="95250"/>
          <a:ext cx="0" cy="438150"/>
          <a:chOff x="5362575" y="104775"/>
          <a:chExt cx="0" cy="314325"/>
        </a:xfrm>
      </xdr:grpSpPr>
      <xdr:sp macro="" textlink="">
        <xdr:nvSpPr>
          <xdr:cNvPr id="8083876" name="Rectangle 2">
            <a:extLst>
              <a:ext uri="{FF2B5EF4-FFF2-40B4-BE49-F238E27FC236}">
                <a16:creationId xmlns:a16="http://schemas.microsoft.com/office/drawing/2014/main" id="{5F313CDC-775D-86C5-FF32-CDEDBEF0D5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32B8771-AD13-CF25-C3AA-2C1C10C3933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8" name="Group 15">
          <a:extLst>
            <a:ext uri="{FF2B5EF4-FFF2-40B4-BE49-F238E27FC236}">
              <a16:creationId xmlns:a16="http://schemas.microsoft.com/office/drawing/2014/main" id="{73F1F0D2-CE56-846C-EA5B-6EF07225E119}"/>
            </a:ext>
          </a:extLst>
        </xdr:cNvPr>
        <xdr:cNvGrpSpPr>
          <a:grpSpLocks/>
        </xdr:cNvGrpSpPr>
      </xdr:nvGrpSpPr>
      <xdr:grpSpPr bwMode="auto">
        <a:xfrm>
          <a:off x="3705225" y="95250"/>
          <a:ext cx="0" cy="438150"/>
          <a:chOff x="5362575" y="104775"/>
          <a:chExt cx="0" cy="314325"/>
        </a:xfrm>
      </xdr:grpSpPr>
      <xdr:sp macro="" textlink="">
        <xdr:nvSpPr>
          <xdr:cNvPr id="8083874" name="Rectangle 16">
            <a:extLst>
              <a:ext uri="{FF2B5EF4-FFF2-40B4-BE49-F238E27FC236}">
                <a16:creationId xmlns:a16="http://schemas.microsoft.com/office/drawing/2014/main" id="{E5589C55-08CB-7E41-1476-467BA58E23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42B8971-BFE5-D748-6CD2-6093160CB42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49" name="Group 1">
          <a:extLst>
            <a:ext uri="{FF2B5EF4-FFF2-40B4-BE49-F238E27FC236}">
              <a16:creationId xmlns:a16="http://schemas.microsoft.com/office/drawing/2014/main" id="{FA005C1E-3EC1-8C4F-E233-F469D7D7C4A2}"/>
            </a:ext>
          </a:extLst>
        </xdr:cNvPr>
        <xdr:cNvGrpSpPr>
          <a:grpSpLocks/>
        </xdr:cNvGrpSpPr>
      </xdr:nvGrpSpPr>
      <xdr:grpSpPr bwMode="auto">
        <a:xfrm>
          <a:off x="3705225" y="95250"/>
          <a:ext cx="0" cy="438150"/>
          <a:chOff x="5362575" y="104775"/>
          <a:chExt cx="0" cy="314325"/>
        </a:xfrm>
      </xdr:grpSpPr>
      <xdr:sp macro="" textlink="">
        <xdr:nvSpPr>
          <xdr:cNvPr id="8083872" name="Rectangle 2">
            <a:extLst>
              <a:ext uri="{FF2B5EF4-FFF2-40B4-BE49-F238E27FC236}">
                <a16:creationId xmlns:a16="http://schemas.microsoft.com/office/drawing/2014/main" id="{A0FD1978-AB08-A7A7-3DEE-0A7930E14E3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C12CC871-920E-328B-3FD7-E9CB619081D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0" name="Group 15">
          <a:extLst>
            <a:ext uri="{FF2B5EF4-FFF2-40B4-BE49-F238E27FC236}">
              <a16:creationId xmlns:a16="http://schemas.microsoft.com/office/drawing/2014/main" id="{79AA38B4-86B4-4982-0714-0BF9A4B2F04C}"/>
            </a:ext>
          </a:extLst>
        </xdr:cNvPr>
        <xdr:cNvGrpSpPr>
          <a:grpSpLocks/>
        </xdr:cNvGrpSpPr>
      </xdr:nvGrpSpPr>
      <xdr:grpSpPr bwMode="auto">
        <a:xfrm>
          <a:off x="3705225" y="95250"/>
          <a:ext cx="0" cy="438150"/>
          <a:chOff x="5362575" y="104775"/>
          <a:chExt cx="0" cy="314325"/>
        </a:xfrm>
      </xdr:grpSpPr>
      <xdr:sp macro="" textlink="">
        <xdr:nvSpPr>
          <xdr:cNvPr id="8083870" name="Rectangle 16">
            <a:extLst>
              <a:ext uri="{FF2B5EF4-FFF2-40B4-BE49-F238E27FC236}">
                <a16:creationId xmlns:a16="http://schemas.microsoft.com/office/drawing/2014/main" id="{BF939EF2-50F4-0440-EE7C-24EA990CBE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BBEEB714-F73F-B3C9-45B7-F93F8545DA55}"/>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1" name="Group 1">
          <a:extLst>
            <a:ext uri="{FF2B5EF4-FFF2-40B4-BE49-F238E27FC236}">
              <a16:creationId xmlns:a16="http://schemas.microsoft.com/office/drawing/2014/main" id="{B466CE02-D268-2B2D-C2BE-E1F6E0BF4F56}"/>
            </a:ext>
          </a:extLst>
        </xdr:cNvPr>
        <xdr:cNvGrpSpPr>
          <a:grpSpLocks/>
        </xdr:cNvGrpSpPr>
      </xdr:nvGrpSpPr>
      <xdr:grpSpPr bwMode="auto">
        <a:xfrm>
          <a:off x="3705225" y="95250"/>
          <a:ext cx="0" cy="438150"/>
          <a:chOff x="7950200" y="104775"/>
          <a:chExt cx="0" cy="314325"/>
        </a:xfrm>
      </xdr:grpSpPr>
      <xdr:sp macro="" textlink="">
        <xdr:nvSpPr>
          <xdr:cNvPr id="8083868" name="Rectangle 2">
            <a:extLst>
              <a:ext uri="{FF2B5EF4-FFF2-40B4-BE49-F238E27FC236}">
                <a16:creationId xmlns:a16="http://schemas.microsoft.com/office/drawing/2014/main" id="{30B2142A-2FAC-DFC8-D11B-309D6FB99DC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3F9EF8-2C35-5332-DA73-EB179A39EFB4}"/>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2" name="Group 1">
          <a:extLst>
            <a:ext uri="{FF2B5EF4-FFF2-40B4-BE49-F238E27FC236}">
              <a16:creationId xmlns:a16="http://schemas.microsoft.com/office/drawing/2014/main" id="{674AC1E3-86CC-D96E-E1A0-FE15CC5B00A8}"/>
            </a:ext>
          </a:extLst>
        </xdr:cNvPr>
        <xdr:cNvGrpSpPr>
          <a:grpSpLocks/>
        </xdr:cNvGrpSpPr>
      </xdr:nvGrpSpPr>
      <xdr:grpSpPr bwMode="auto">
        <a:xfrm>
          <a:off x="3705225" y="95250"/>
          <a:ext cx="0" cy="438150"/>
          <a:chOff x="5362575" y="104775"/>
          <a:chExt cx="0" cy="314325"/>
        </a:xfrm>
      </xdr:grpSpPr>
      <xdr:sp macro="" textlink="">
        <xdr:nvSpPr>
          <xdr:cNvPr id="8083866" name="Rectangle 2">
            <a:extLst>
              <a:ext uri="{FF2B5EF4-FFF2-40B4-BE49-F238E27FC236}">
                <a16:creationId xmlns:a16="http://schemas.microsoft.com/office/drawing/2014/main" id="{F2022E6B-CD6C-7100-B878-D05D468B3B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F2E6BFF-CD00-F72D-8F7F-A52381B56558}"/>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3" name="Group 15">
          <a:extLst>
            <a:ext uri="{FF2B5EF4-FFF2-40B4-BE49-F238E27FC236}">
              <a16:creationId xmlns:a16="http://schemas.microsoft.com/office/drawing/2014/main" id="{FCA20578-60E2-23CB-432E-4700697D3B5A}"/>
            </a:ext>
          </a:extLst>
        </xdr:cNvPr>
        <xdr:cNvGrpSpPr>
          <a:grpSpLocks/>
        </xdr:cNvGrpSpPr>
      </xdr:nvGrpSpPr>
      <xdr:grpSpPr bwMode="auto">
        <a:xfrm>
          <a:off x="3705225" y="95250"/>
          <a:ext cx="0" cy="438150"/>
          <a:chOff x="5362575" y="104775"/>
          <a:chExt cx="0" cy="314325"/>
        </a:xfrm>
      </xdr:grpSpPr>
      <xdr:sp macro="" textlink="">
        <xdr:nvSpPr>
          <xdr:cNvPr id="8083864" name="Rectangle 16">
            <a:extLst>
              <a:ext uri="{FF2B5EF4-FFF2-40B4-BE49-F238E27FC236}">
                <a16:creationId xmlns:a16="http://schemas.microsoft.com/office/drawing/2014/main" id="{8C8A64E2-5A54-05CD-9CA4-5AC6E35DB5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F468AAC-3071-8103-FFB8-D37C818CADA7}"/>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4" name="Group 1">
          <a:extLst>
            <a:ext uri="{FF2B5EF4-FFF2-40B4-BE49-F238E27FC236}">
              <a16:creationId xmlns:a16="http://schemas.microsoft.com/office/drawing/2014/main" id="{1F1203D2-23B2-5428-758D-8B6A8BD0E5BF}"/>
            </a:ext>
          </a:extLst>
        </xdr:cNvPr>
        <xdr:cNvGrpSpPr>
          <a:grpSpLocks/>
        </xdr:cNvGrpSpPr>
      </xdr:nvGrpSpPr>
      <xdr:grpSpPr bwMode="auto">
        <a:xfrm>
          <a:off x="3705225" y="95250"/>
          <a:ext cx="0" cy="438150"/>
          <a:chOff x="5362575" y="104775"/>
          <a:chExt cx="0" cy="314325"/>
        </a:xfrm>
      </xdr:grpSpPr>
      <xdr:sp macro="" textlink="">
        <xdr:nvSpPr>
          <xdr:cNvPr id="8083862" name="Rectangle 2">
            <a:extLst>
              <a:ext uri="{FF2B5EF4-FFF2-40B4-BE49-F238E27FC236}">
                <a16:creationId xmlns:a16="http://schemas.microsoft.com/office/drawing/2014/main" id="{BC0F939B-60EB-EDC6-DF23-5181E4B094C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E4924A36-A034-658C-9C16-697FDCB4BFDD}"/>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5" name="Group 15">
          <a:extLst>
            <a:ext uri="{FF2B5EF4-FFF2-40B4-BE49-F238E27FC236}">
              <a16:creationId xmlns:a16="http://schemas.microsoft.com/office/drawing/2014/main" id="{DF605C7D-20D7-5A24-DA61-9C41A81A1EB8}"/>
            </a:ext>
          </a:extLst>
        </xdr:cNvPr>
        <xdr:cNvGrpSpPr>
          <a:grpSpLocks/>
        </xdr:cNvGrpSpPr>
      </xdr:nvGrpSpPr>
      <xdr:grpSpPr bwMode="auto">
        <a:xfrm>
          <a:off x="3705225" y="95250"/>
          <a:ext cx="0" cy="438150"/>
          <a:chOff x="5362575" y="104775"/>
          <a:chExt cx="0" cy="314325"/>
        </a:xfrm>
      </xdr:grpSpPr>
      <xdr:sp macro="" textlink="">
        <xdr:nvSpPr>
          <xdr:cNvPr id="8083860" name="Rectangle 16">
            <a:extLst>
              <a:ext uri="{FF2B5EF4-FFF2-40B4-BE49-F238E27FC236}">
                <a16:creationId xmlns:a16="http://schemas.microsoft.com/office/drawing/2014/main" id="{4B0C03AF-4CE5-4F09-17FF-6214FC4154D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EC2EE29A-E345-FF88-4472-32C77D6E915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3856" name="Group 1">
          <a:extLst>
            <a:ext uri="{FF2B5EF4-FFF2-40B4-BE49-F238E27FC236}">
              <a16:creationId xmlns:a16="http://schemas.microsoft.com/office/drawing/2014/main" id="{2B7CC38F-BE38-23D5-7845-C304501C5238}"/>
            </a:ext>
          </a:extLst>
        </xdr:cNvPr>
        <xdr:cNvGrpSpPr>
          <a:grpSpLocks/>
        </xdr:cNvGrpSpPr>
      </xdr:nvGrpSpPr>
      <xdr:grpSpPr bwMode="auto">
        <a:xfrm>
          <a:off x="3705225" y="95250"/>
          <a:ext cx="0" cy="438150"/>
          <a:chOff x="7950200" y="104775"/>
          <a:chExt cx="0" cy="314325"/>
        </a:xfrm>
      </xdr:grpSpPr>
      <xdr:sp macro="" textlink="">
        <xdr:nvSpPr>
          <xdr:cNvPr id="8083858" name="Rectangle 2">
            <a:extLst>
              <a:ext uri="{FF2B5EF4-FFF2-40B4-BE49-F238E27FC236}">
                <a16:creationId xmlns:a16="http://schemas.microsoft.com/office/drawing/2014/main" id="{B4F07385-B82A-9A41-2E95-42C6F2D492B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FF8DA7B6-64C2-025B-F1B2-C0DDBE224979}"/>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8083857" name="Imagen 1">
          <a:extLst>
            <a:ext uri="{FF2B5EF4-FFF2-40B4-BE49-F238E27FC236}">
              <a16:creationId xmlns:a16="http://schemas.microsoft.com/office/drawing/2014/main" id="{147E0F4E-A2D7-5FAB-DD8E-8A8788F24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51344" name="Imagen 1">
          <a:extLst>
            <a:ext uri="{FF2B5EF4-FFF2-40B4-BE49-F238E27FC236}">
              <a16:creationId xmlns:a16="http://schemas.microsoft.com/office/drawing/2014/main" id="{1A468A4E-148B-F396-0C9F-A59C0DB5F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266700</xdr:colOff>
      <xdr:row>51</xdr:row>
      <xdr:rowOff>38100</xdr:rowOff>
    </xdr:from>
    <xdr:to>
      <xdr:col>13</xdr:col>
      <xdr:colOff>352425</xdr:colOff>
      <xdr:row>66</xdr:row>
      <xdr:rowOff>133350</xdr:rowOff>
    </xdr:to>
    <xdr:graphicFrame macro="">
      <xdr:nvGraphicFramePr>
        <xdr:cNvPr id="6651345" name="Gráfico 2">
          <a:extLst>
            <a:ext uri="{FF2B5EF4-FFF2-40B4-BE49-F238E27FC236}">
              <a16:creationId xmlns:a16="http://schemas.microsoft.com/office/drawing/2014/main" id="{7606E35B-C862-1F02-219F-D4900A46B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95250</xdr:rowOff>
    </xdr:from>
    <xdr:to>
      <xdr:col>2</xdr:col>
      <xdr:colOff>0</xdr:colOff>
      <xdr:row>1</xdr:row>
      <xdr:rowOff>152400</xdr:rowOff>
    </xdr:to>
    <xdr:grpSp>
      <xdr:nvGrpSpPr>
        <xdr:cNvPr id="8085891" name="Group 1">
          <a:extLst>
            <a:ext uri="{FF2B5EF4-FFF2-40B4-BE49-F238E27FC236}">
              <a16:creationId xmlns:a16="http://schemas.microsoft.com/office/drawing/2014/main" id="{FFB0E89C-039B-4E1F-5AB2-E2C098EA9832}"/>
            </a:ext>
          </a:extLst>
        </xdr:cNvPr>
        <xdr:cNvGrpSpPr>
          <a:grpSpLocks/>
        </xdr:cNvGrpSpPr>
      </xdr:nvGrpSpPr>
      <xdr:grpSpPr bwMode="auto">
        <a:xfrm>
          <a:off x="3705225" y="95250"/>
          <a:ext cx="0" cy="438150"/>
          <a:chOff x="5362575" y="104775"/>
          <a:chExt cx="0" cy="314325"/>
        </a:xfrm>
      </xdr:grpSpPr>
      <xdr:sp macro="" textlink="">
        <xdr:nvSpPr>
          <xdr:cNvPr id="8085935" name="Rectangle 2">
            <a:extLst>
              <a:ext uri="{FF2B5EF4-FFF2-40B4-BE49-F238E27FC236}">
                <a16:creationId xmlns:a16="http://schemas.microsoft.com/office/drawing/2014/main" id="{4C9BD099-928C-958C-D86F-92A92AC0B3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96358F3-72A1-DF44-FE6F-D15363ECB1D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2" name="Group 15">
          <a:extLst>
            <a:ext uri="{FF2B5EF4-FFF2-40B4-BE49-F238E27FC236}">
              <a16:creationId xmlns:a16="http://schemas.microsoft.com/office/drawing/2014/main" id="{C9D9B9DC-03F4-6D5A-3E82-32D2F4EDB669}"/>
            </a:ext>
          </a:extLst>
        </xdr:cNvPr>
        <xdr:cNvGrpSpPr>
          <a:grpSpLocks/>
        </xdr:cNvGrpSpPr>
      </xdr:nvGrpSpPr>
      <xdr:grpSpPr bwMode="auto">
        <a:xfrm>
          <a:off x="3705225" y="95250"/>
          <a:ext cx="0" cy="438150"/>
          <a:chOff x="5362575" y="104775"/>
          <a:chExt cx="0" cy="314325"/>
        </a:xfrm>
      </xdr:grpSpPr>
      <xdr:sp macro="" textlink="">
        <xdr:nvSpPr>
          <xdr:cNvPr id="8085933" name="Rectangle 16">
            <a:extLst>
              <a:ext uri="{FF2B5EF4-FFF2-40B4-BE49-F238E27FC236}">
                <a16:creationId xmlns:a16="http://schemas.microsoft.com/office/drawing/2014/main" id="{D1B1A192-394E-93F7-FB99-FFCCFF6C5D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95673793-A8F5-449B-9E66-58CA3B9CD7F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3" name="Group 1">
          <a:extLst>
            <a:ext uri="{FF2B5EF4-FFF2-40B4-BE49-F238E27FC236}">
              <a16:creationId xmlns:a16="http://schemas.microsoft.com/office/drawing/2014/main" id="{84B02A16-429A-633F-CD64-37F60E038DBB}"/>
            </a:ext>
          </a:extLst>
        </xdr:cNvPr>
        <xdr:cNvGrpSpPr>
          <a:grpSpLocks/>
        </xdr:cNvGrpSpPr>
      </xdr:nvGrpSpPr>
      <xdr:grpSpPr bwMode="auto">
        <a:xfrm>
          <a:off x="3705225" y="95250"/>
          <a:ext cx="0" cy="438150"/>
          <a:chOff x="5362575" y="104775"/>
          <a:chExt cx="0" cy="314325"/>
        </a:xfrm>
      </xdr:grpSpPr>
      <xdr:sp macro="" textlink="">
        <xdr:nvSpPr>
          <xdr:cNvPr id="8085931" name="Rectangle 2">
            <a:extLst>
              <a:ext uri="{FF2B5EF4-FFF2-40B4-BE49-F238E27FC236}">
                <a16:creationId xmlns:a16="http://schemas.microsoft.com/office/drawing/2014/main" id="{35889B42-1EEE-5612-DBF0-910A29F601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501E1AF-DB4A-B251-6E08-FF7A08F366E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4" name="Group 15">
          <a:extLst>
            <a:ext uri="{FF2B5EF4-FFF2-40B4-BE49-F238E27FC236}">
              <a16:creationId xmlns:a16="http://schemas.microsoft.com/office/drawing/2014/main" id="{FFC1CB0C-EBBC-16F1-50B8-CE324DE83498}"/>
            </a:ext>
          </a:extLst>
        </xdr:cNvPr>
        <xdr:cNvGrpSpPr>
          <a:grpSpLocks/>
        </xdr:cNvGrpSpPr>
      </xdr:nvGrpSpPr>
      <xdr:grpSpPr bwMode="auto">
        <a:xfrm>
          <a:off x="3705225" y="95250"/>
          <a:ext cx="0" cy="438150"/>
          <a:chOff x="5362575" y="104775"/>
          <a:chExt cx="0" cy="314325"/>
        </a:xfrm>
      </xdr:grpSpPr>
      <xdr:sp macro="" textlink="">
        <xdr:nvSpPr>
          <xdr:cNvPr id="8085929" name="Rectangle 16">
            <a:extLst>
              <a:ext uri="{FF2B5EF4-FFF2-40B4-BE49-F238E27FC236}">
                <a16:creationId xmlns:a16="http://schemas.microsoft.com/office/drawing/2014/main" id="{40B579AE-47AA-0AAF-11B9-F7072F7A5C3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DF85C48-2EC8-176E-3D3C-2559FECC9D1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5" name="Group 1">
          <a:extLst>
            <a:ext uri="{FF2B5EF4-FFF2-40B4-BE49-F238E27FC236}">
              <a16:creationId xmlns:a16="http://schemas.microsoft.com/office/drawing/2014/main" id="{42EE3CE4-AF14-3782-BDA9-69B7DA0E2FA8}"/>
            </a:ext>
          </a:extLst>
        </xdr:cNvPr>
        <xdr:cNvGrpSpPr>
          <a:grpSpLocks/>
        </xdr:cNvGrpSpPr>
      </xdr:nvGrpSpPr>
      <xdr:grpSpPr bwMode="auto">
        <a:xfrm>
          <a:off x="3705225" y="95250"/>
          <a:ext cx="0" cy="438150"/>
          <a:chOff x="7950200" y="104775"/>
          <a:chExt cx="0" cy="314325"/>
        </a:xfrm>
      </xdr:grpSpPr>
      <xdr:sp macro="" textlink="">
        <xdr:nvSpPr>
          <xdr:cNvPr id="8085927" name="Rectangle 2">
            <a:extLst>
              <a:ext uri="{FF2B5EF4-FFF2-40B4-BE49-F238E27FC236}">
                <a16:creationId xmlns:a16="http://schemas.microsoft.com/office/drawing/2014/main" id="{22065661-3611-3B2D-7164-33BFE77C14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D6B57173-B537-4F3E-258A-F1AC8C3BA28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6" name="Group 1">
          <a:extLst>
            <a:ext uri="{FF2B5EF4-FFF2-40B4-BE49-F238E27FC236}">
              <a16:creationId xmlns:a16="http://schemas.microsoft.com/office/drawing/2014/main" id="{0EB4ADA3-9EA8-7201-3C0C-DAD0C026769C}"/>
            </a:ext>
          </a:extLst>
        </xdr:cNvPr>
        <xdr:cNvGrpSpPr>
          <a:grpSpLocks/>
        </xdr:cNvGrpSpPr>
      </xdr:nvGrpSpPr>
      <xdr:grpSpPr bwMode="auto">
        <a:xfrm>
          <a:off x="3705225" y="95250"/>
          <a:ext cx="0" cy="438150"/>
          <a:chOff x="5362575" y="104775"/>
          <a:chExt cx="0" cy="314325"/>
        </a:xfrm>
      </xdr:grpSpPr>
      <xdr:sp macro="" textlink="">
        <xdr:nvSpPr>
          <xdr:cNvPr id="8085925" name="Rectangle 2">
            <a:extLst>
              <a:ext uri="{FF2B5EF4-FFF2-40B4-BE49-F238E27FC236}">
                <a16:creationId xmlns:a16="http://schemas.microsoft.com/office/drawing/2014/main" id="{27A37D2A-1A20-5193-D03B-933D84DC32A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637D2E-AC4E-BCDF-81FE-70080FFC2A79}"/>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7" name="Group 15">
          <a:extLst>
            <a:ext uri="{FF2B5EF4-FFF2-40B4-BE49-F238E27FC236}">
              <a16:creationId xmlns:a16="http://schemas.microsoft.com/office/drawing/2014/main" id="{27380490-B67C-B7AD-6756-5E00D8349FD1}"/>
            </a:ext>
          </a:extLst>
        </xdr:cNvPr>
        <xdr:cNvGrpSpPr>
          <a:grpSpLocks/>
        </xdr:cNvGrpSpPr>
      </xdr:nvGrpSpPr>
      <xdr:grpSpPr bwMode="auto">
        <a:xfrm>
          <a:off x="3705225" y="95250"/>
          <a:ext cx="0" cy="438150"/>
          <a:chOff x="5362575" y="104775"/>
          <a:chExt cx="0" cy="314325"/>
        </a:xfrm>
      </xdr:grpSpPr>
      <xdr:sp macro="" textlink="">
        <xdr:nvSpPr>
          <xdr:cNvPr id="8085923" name="Rectangle 16">
            <a:extLst>
              <a:ext uri="{FF2B5EF4-FFF2-40B4-BE49-F238E27FC236}">
                <a16:creationId xmlns:a16="http://schemas.microsoft.com/office/drawing/2014/main" id="{6BE843C4-BD77-E309-FA62-98210199AC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BE8A48B-062D-4B64-ADA8-83DCE7B98D4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8" name="Group 1">
          <a:extLst>
            <a:ext uri="{FF2B5EF4-FFF2-40B4-BE49-F238E27FC236}">
              <a16:creationId xmlns:a16="http://schemas.microsoft.com/office/drawing/2014/main" id="{72D4E519-66F8-0096-3215-B92C8BAE4DE6}"/>
            </a:ext>
          </a:extLst>
        </xdr:cNvPr>
        <xdr:cNvGrpSpPr>
          <a:grpSpLocks/>
        </xdr:cNvGrpSpPr>
      </xdr:nvGrpSpPr>
      <xdr:grpSpPr bwMode="auto">
        <a:xfrm>
          <a:off x="3705225" y="95250"/>
          <a:ext cx="0" cy="438150"/>
          <a:chOff x="5362575" y="104775"/>
          <a:chExt cx="0" cy="314325"/>
        </a:xfrm>
      </xdr:grpSpPr>
      <xdr:sp macro="" textlink="">
        <xdr:nvSpPr>
          <xdr:cNvPr id="8085921" name="Rectangle 2">
            <a:extLst>
              <a:ext uri="{FF2B5EF4-FFF2-40B4-BE49-F238E27FC236}">
                <a16:creationId xmlns:a16="http://schemas.microsoft.com/office/drawing/2014/main" id="{CAE5A1CC-BBED-A360-9773-020CA088BE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E00FDF6-32D2-7601-A901-A188C6AE4AD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899" name="Group 15">
          <a:extLst>
            <a:ext uri="{FF2B5EF4-FFF2-40B4-BE49-F238E27FC236}">
              <a16:creationId xmlns:a16="http://schemas.microsoft.com/office/drawing/2014/main" id="{D54F08C5-C968-B20B-E36B-65516457391A}"/>
            </a:ext>
          </a:extLst>
        </xdr:cNvPr>
        <xdr:cNvGrpSpPr>
          <a:grpSpLocks/>
        </xdr:cNvGrpSpPr>
      </xdr:nvGrpSpPr>
      <xdr:grpSpPr bwMode="auto">
        <a:xfrm>
          <a:off x="3705225" y="95250"/>
          <a:ext cx="0" cy="438150"/>
          <a:chOff x="5362575" y="104775"/>
          <a:chExt cx="0" cy="314325"/>
        </a:xfrm>
      </xdr:grpSpPr>
      <xdr:sp macro="" textlink="">
        <xdr:nvSpPr>
          <xdr:cNvPr id="8085919" name="Rectangle 16">
            <a:extLst>
              <a:ext uri="{FF2B5EF4-FFF2-40B4-BE49-F238E27FC236}">
                <a16:creationId xmlns:a16="http://schemas.microsoft.com/office/drawing/2014/main" id="{8ABDA9D2-6756-EC46-8B1D-B1DC3299804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F84733-FBBF-52BC-CDD4-9B7BCF0F0723}"/>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0" name="Group 1">
          <a:extLst>
            <a:ext uri="{FF2B5EF4-FFF2-40B4-BE49-F238E27FC236}">
              <a16:creationId xmlns:a16="http://schemas.microsoft.com/office/drawing/2014/main" id="{08D4808F-4E94-895C-2A1D-522D48B9FF98}"/>
            </a:ext>
          </a:extLst>
        </xdr:cNvPr>
        <xdr:cNvGrpSpPr>
          <a:grpSpLocks/>
        </xdr:cNvGrpSpPr>
      </xdr:nvGrpSpPr>
      <xdr:grpSpPr bwMode="auto">
        <a:xfrm>
          <a:off x="3705225" y="95250"/>
          <a:ext cx="0" cy="438150"/>
          <a:chOff x="7950200" y="104775"/>
          <a:chExt cx="0" cy="314325"/>
        </a:xfrm>
      </xdr:grpSpPr>
      <xdr:sp macro="" textlink="">
        <xdr:nvSpPr>
          <xdr:cNvPr id="8085917" name="Rectangle 2">
            <a:extLst>
              <a:ext uri="{FF2B5EF4-FFF2-40B4-BE49-F238E27FC236}">
                <a16:creationId xmlns:a16="http://schemas.microsoft.com/office/drawing/2014/main" id="{BEC3355B-8F8D-90B3-ABCF-0850444092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26B765C-A300-65C0-42DD-EAD87E07B380}"/>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1" name="Group 1">
          <a:extLst>
            <a:ext uri="{FF2B5EF4-FFF2-40B4-BE49-F238E27FC236}">
              <a16:creationId xmlns:a16="http://schemas.microsoft.com/office/drawing/2014/main" id="{01C3FBF7-2C28-AC88-5401-63C10563AF89}"/>
            </a:ext>
          </a:extLst>
        </xdr:cNvPr>
        <xdr:cNvGrpSpPr>
          <a:grpSpLocks/>
        </xdr:cNvGrpSpPr>
      </xdr:nvGrpSpPr>
      <xdr:grpSpPr bwMode="auto">
        <a:xfrm>
          <a:off x="3705225" y="95250"/>
          <a:ext cx="0" cy="438150"/>
          <a:chOff x="5362575" y="104775"/>
          <a:chExt cx="0" cy="314325"/>
        </a:xfrm>
      </xdr:grpSpPr>
      <xdr:sp macro="" textlink="">
        <xdr:nvSpPr>
          <xdr:cNvPr id="8085915" name="Rectangle 2">
            <a:extLst>
              <a:ext uri="{FF2B5EF4-FFF2-40B4-BE49-F238E27FC236}">
                <a16:creationId xmlns:a16="http://schemas.microsoft.com/office/drawing/2014/main" id="{8EC2C0B1-A76E-CCBC-BF23-36CD7AD791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226E265E-9860-B736-5DEC-DFCCB88391BE}"/>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2" name="Group 15">
          <a:extLst>
            <a:ext uri="{FF2B5EF4-FFF2-40B4-BE49-F238E27FC236}">
              <a16:creationId xmlns:a16="http://schemas.microsoft.com/office/drawing/2014/main" id="{255E8351-4AB5-130E-62DA-582E430F06C1}"/>
            </a:ext>
          </a:extLst>
        </xdr:cNvPr>
        <xdr:cNvGrpSpPr>
          <a:grpSpLocks/>
        </xdr:cNvGrpSpPr>
      </xdr:nvGrpSpPr>
      <xdr:grpSpPr bwMode="auto">
        <a:xfrm>
          <a:off x="3705225" y="95250"/>
          <a:ext cx="0" cy="438150"/>
          <a:chOff x="5362575" y="104775"/>
          <a:chExt cx="0" cy="314325"/>
        </a:xfrm>
      </xdr:grpSpPr>
      <xdr:sp macro="" textlink="">
        <xdr:nvSpPr>
          <xdr:cNvPr id="8085913" name="Rectangle 16">
            <a:extLst>
              <a:ext uri="{FF2B5EF4-FFF2-40B4-BE49-F238E27FC236}">
                <a16:creationId xmlns:a16="http://schemas.microsoft.com/office/drawing/2014/main" id="{5A5D241B-6084-1AFC-9631-5275CF9706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C6BFC3D-B12B-B30A-0E8B-578D46748ECC}"/>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3" name="Group 1">
          <a:extLst>
            <a:ext uri="{FF2B5EF4-FFF2-40B4-BE49-F238E27FC236}">
              <a16:creationId xmlns:a16="http://schemas.microsoft.com/office/drawing/2014/main" id="{449710D0-A1C3-DA00-7270-D5EA410BDF4A}"/>
            </a:ext>
          </a:extLst>
        </xdr:cNvPr>
        <xdr:cNvGrpSpPr>
          <a:grpSpLocks/>
        </xdr:cNvGrpSpPr>
      </xdr:nvGrpSpPr>
      <xdr:grpSpPr bwMode="auto">
        <a:xfrm>
          <a:off x="3705225" y="95250"/>
          <a:ext cx="0" cy="438150"/>
          <a:chOff x="5362575" y="104775"/>
          <a:chExt cx="0" cy="314325"/>
        </a:xfrm>
      </xdr:grpSpPr>
      <xdr:sp macro="" textlink="">
        <xdr:nvSpPr>
          <xdr:cNvPr id="8085911" name="Rectangle 2">
            <a:extLst>
              <a:ext uri="{FF2B5EF4-FFF2-40B4-BE49-F238E27FC236}">
                <a16:creationId xmlns:a16="http://schemas.microsoft.com/office/drawing/2014/main" id="{5577AC7E-1333-649A-5C7F-218ED1A6E4A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35382F2-E779-929E-74E4-25F5B7E41D82}"/>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4" name="Group 15">
          <a:extLst>
            <a:ext uri="{FF2B5EF4-FFF2-40B4-BE49-F238E27FC236}">
              <a16:creationId xmlns:a16="http://schemas.microsoft.com/office/drawing/2014/main" id="{84866A8F-8BDD-CB33-BA87-66189998BDDC}"/>
            </a:ext>
          </a:extLst>
        </xdr:cNvPr>
        <xdr:cNvGrpSpPr>
          <a:grpSpLocks/>
        </xdr:cNvGrpSpPr>
      </xdr:nvGrpSpPr>
      <xdr:grpSpPr bwMode="auto">
        <a:xfrm>
          <a:off x="3705225" y="95250"/>
          <a:ext cx="0" cy="438150"/>
          <a:chOff x="5362575" y="104775"/>
          <a:chExt cx="0" cy="314325"/>
        </a:xfrm>
      </xdr:grpSpPr>
      <xdr:sp macro="" textlink="">
        <xdr:nvSpPr>
          <xdr:cNvPr id="8085909" name="Rectangle 16">
            <a:extLst>
              <a:ext uri="{FF2B5EF4-FFF2-40B4-BE49-F238E27FC236}">
                <a16:creationId xmlns:a16="http://schemas.microsoft.com/office/drawing/2014/main" id="{B8C272E3-C1F4-259A-3519-798EB2210B3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F4258B7-B623-52E3-4D64-7942B681942A}"/>
              </a:ext>
            </a:extLst>
          </xdr:cNvPr>
          <xdr:cNvSpPr txBox="1">
            <a:spLocks noChangeArrowheads="1"/>
          </xdr:cNvSpPr>
        </xdr:nvSpPr>
        <xdr:spPr bwMode="auto">
          <a:xfrm>
            <a:off x="5362575"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95250</xdr:rowOff>
    </xdr:from>
    <xdr:to>
      <xdr:col>2</xdr:col>
      <xdr:colOff>0</xdr:colOff>
      <xdr:row>1</xdr:row>
      <xdr:rowOff>152400</xdr:rowOff>
    </xdr:to>
    <xdr:grpSp>
      <xdr:nvGrpSpPr>
        <xdr:cNvPr id="8085905" name="Group 1">
          <a:extLst>
            <a:ext uri="{FF2B5EF4-FFF2-40B4-BE49-F238E27FC236}">
              <a16:creationId xmlns:a16="http://schemas.microsoft.com/office/drawing/2014/main" id="{AEF84232-5F7A-144F-7F3E-C2B82CB67024}"/>
            </a:ext>
          </a:extLst>
        </xdr:cNvPr>
        <xdr:cNvGrpSpPr>
          <a:grpSpLocks/>
        </xdr:cNvGrpSpPr>
      </xdr:nvGrpSpPr>
      <xdr:grpSpPr bwMode="auto">
        <a:xfrm>
          <a:off x="3705225" y="95250"/>
          <a:ext cx="0" cy="438150"/>
          <a:chOff x="7950200" y="104775"/>
          <a:chExt cx="0" cy="314325"/>
        </a:xfrm>
      </xdr:grpSpPr>
      <xdr:sp macro="" textlink="">
        <xdr:nvSpPr>
          <xdr:cNvPr id="8085907" name="Rectangle 2">
            <a:extLst>
              <a:ext uri="{FF2B5EF4-FFF2-40B4-BE49-F238E27FC236}">
                <a16:creationId xmlns:a16="http://schemas.microsoft.com/office/drawing/2014/main" id="{728B7E79-371A-F95E-C14B-89F2E7E1F8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BAB2B85-9D4E-05B1-C0A3-B247BCE3847D}"/>
              </a:ext>
            </a:extLst>
          </xdr:cNvPr>
          <xdr:cNvSpPr txBox="1">
            <a:spLocks noChangeArrowheads="1"/>
          </xdr:cNvSpPr>
        </xdr:nvSpPr>
        <xdr:spPr bwMode="auto">
          <a:xfrm>
            <a:off x="7950200" y="2278"/>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285750</xdr:rowOff>
    </xdr:to>
    <xdr:pic>
      <xdr:nvPicPr>
        <xdr:cNvPr id="8085906" name="Imagen 1">
          <a:extLst>
            <a:ext uri="{FF2B5EF4-FFF2-40B4-BE49-F238E27FC236}">
              <a16:creationId xmlns:a16="http://schemas.microsoft.com/office/drawing/2014/main" id="{7C2476B2-FF55-3BF4-4258-696DF1E7D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1285875</xdr:colOff>
      <xdr:row>4</xdr:row>
      <xdr:rowOff>171450</xdr:rowOff>
    </xdr:to>
    <xdr:pic>
      <xdr:nvPicPr>
        <xdr:cNvPr id="6654414" name="Imagen 1">
          <a:extLst>
            <a:ext uri="{FF2B5EF4-FFF2-40B4-BE49-F238E27FC236}">
              <a16:creationId xmlns:a16="http://schemas.microsoft.com/office/drawing/2014/main" id="{5CABB3B6-DDC8-E2D8-49E5-406DEAA82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209550"/>
          <a:ext cx="695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1533525</xdr:colOff>
      <xdr:row>51</xdr:row>
      <xdr:rowOff>85725</xdr:rowOff>
    </xdr:from>
    <xdr:to>
      <xdr:col>15</xdr:col>
      <xdr:colOff>790575</xdr:colOff>
      <xdr:row>65</xdr:row>
      <xdr:rowOff>123825</xdr:rowOff>
    </xdr:to>
    <xdr:graphicFrame macro="">
      <xdr:nvGraphicFramePr>
        <xdr:cNvPr id="6654415" name="Gráfico 1">
          <a:extLst>
            <a:ext uri="{FF2B5EF4-FFF2-40B4-BE49-F238E27FC236}">
              <a16:creationId xmlns:a16="http://schemas.microsoft.com/office/drawing/2014/main" id="{4579CCFB-01B6-4BCA-A9FA-65340E3AA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Users/johanha/Documents/00%20Supersociedades/07%20Gesti&#243;n%20de%20calidad/05%20Indicadores%20de%20Gesti&#243;n/01%20A&#241;o%202019/IndicadoresTalentoHumano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NivelConocimiento"/>
      <sheetName val="RegistroNivel"/>
      <sheetName val="Poblamiento"/>
      <sheetName val="RegistroPoblam"/>
      <sheetName val="PlanBienestar"/>
      <sheetName val="registroPlanBienestar"/>
      <sheetName val="Efect ProgramaInducción"/>
      <sheetName val="RegistroEfectiv Inducción"/>
      <sheetName val="PIC"/>
      <sheetName val="registroPIC"/>
      <sheetName val="Toma_Posesion_"/>
      <sheetName val="Registro_Toma_Poses_"/>
      <sheetName val="Oport_Termin_Proc"/>
      <sheetName val="Regis_Opor_Term_Pro"/>
      <sheetName val="Efect_ProgramaInducción"/>
      <sheetName val="RegistroEfectiv_Inducción"/>
    </sheetNames>
    <sheetDataSet>
      <sheetData sheetId="0"/>
      <sheetData sheetId="1"/>
      <sheetData sheetId="2"/>
      <sheetData sheetId="3"/>
      <sheetData sheetId="4"/>
      <sheetData sheetId="5"/>
      <sheetData sheetId="6">
        <row r="12">
          <cell r="C12" t="str">
            <v>GESTION DEL TALENTO HUMANO</v>
          </cell>
        </row>
        <row r="40">
          <cell r="B40" t="str">
            <v>Cargos provistos</v>
          </cell>
        </row>
        <row r="41">
          <cell r="B41" t="str">
            <v>Total de cargos de la planta</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F678-F2E2-4FF2-8B70-6E093CD3D8AB}">
  <sheetPr>
    <tabColor theme="6" tint="-0.249977111117893"/>
  </sheetPr>
  <dimension ref="A1:S171"/>
  <sheetViews>
    <sheetView workbookViewId="0"/>
  </sheetViews>
  <sheetFormatPr baseColWidth="10" defaultRowHeight="12.75" x14ac:dyDescent="0.2"/>
  <cols>
    <col min="1" max="1" width="3" style="3" customWidth="1"/>
    <col min="2" max="2" width="30" style="3" customWidth="1"/>
    <col min="3" max="3" width="16.7109375" style="3" customWidth="1"/>
    <col min="4" max="4" width="5.7109375" style="3" bestFit="1" customWidth="1"/>
    <col min="5" max="5" width="7" style="3" bestFit="1" customWidth="1"/>
    <col min="6" max="6" width="6.7109375" style="3" bestFit="1" customWidth="1"/>
    <col min="7" max="7" width="6.28515625" style="3" bestFit="1" customWidth="1"/>
    <col min="8" max="8" width="6.71093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28515625" style="3" customWidth="1"/>
    <col min="17" max="18" width="11.7109375" style="3" customWidth="1"/>
    <col min="19" max="16384" width="11.42578125" style="3"/>
  </cols>
  <sheetData>
    <row r="1" spans="1:17" ht="13.5" thickBot="1" x14ac:dyDescent="0.25"/>
    <row r="2" spans="1:17" ht="16.5" customHeight="1" x14ac:dyDescent="0.2">
      <c r="B2" s="291"/>
      <c r="C2" s="294" t="s">
        <v>56</v>
      </c>
      <c r="D2" s="295"/>
      <c r="E2" s="295"/>
      <c r="F2" s="295"/>
      <c r="G2" s="295"/>
      <c r="H2" s="295"/>
      <c r="I2" s="295"/>
      <c r="J2" s="295"/>
      <c r="K2" s="295"/>
      <c r="L2" s="295"/>
      <c r="M2" s="296"/>
      <c r="N2" s="297" t="s">
        <v>57</v>
      </c>
      <c r="O2" s="298"/>
      <c r="P2" s="299"/>
    </row>
    <row r="3" spans="1:17" ht="15.75" customHeight="1" x14ac:dyDescent="0.2">
      <c r="B3" s="292"/>
      <c r="C3" s="300" t="s">
        <v>58</v>
      </c>
      <c r="D3" s="301"/>
      <c r="E3" s="301"/>
      <c r="F3" s="301"/>
      <c r="G3" s="301"/>
      <c r="H3" s="301"/>
      <c r="I3" s="301"/>
      <c r="J3" s="301"/>
      <c r="K3" s="301"/>
      <c r="L3" s="301"/>
      <c r="M3" s="302"/>
      <c r="N3" s="303" t="s">
        <v>97</v>
      </c>
      <c r="O3" s="304"/>
      <c r="P3" s="305"/>
    </row>
    <row r="4" spans="1:17" ht="15.75" customHeight="1" x14ac:dyDescent="0.2">
      <c r="B4" s="292"/>
      <c r="C4" s="300" t="s">
        <v>59</v>
      </c>
      <c r="D4" s="301"/>
      <c r="E4" s="301"/>
      <c r="F4" s="301"/>
      <c r="G4" s="301"/>
      <c r="H4" s="301"/>
      <c r="I4" s="301"/>
      <c r="J4" s="301"/>
      <c r="K4" s="301"/>
      <c r="L4" s="301"/>
      <c r="M4" s="302"/>
      <c r="N4" s="303" t="s">
        <v>62</v>
      </c>
      <c r="O4" s="304"/>
      <c r="P4" s="305"/>
    </row>
    <row r="5" spans="1:17" ht="16.5" customHeight="1" thickBot="1" x14ac:dyDescent="0.25">
      <c r="B5" s="293"/>
      <c r="C5" s="306" t="s">
        <v>60</v>
      </c>
      <c r="D5" s="307"/>
      <c r="E5" s="307"/>
      <c r="F5" s="307"/>
      <c r="G5" s="307"/>
      <c r="H5" s="307"/>
      <c r="I5" s="307"/>
      <c r="J5" s="307"/>
      <c r="K5" s="307"/>
      <c r="L5" s="307"/>
      <c r="M5" s="308"/>
      <c r="N5" s="309" t="s">
        <v>61</v>
      </c>
      <c r="O5" s="310"/>
      <c r="P5" s="311"/>
    </row>
    <row r="6" spans="1:17" ht="13.5" thickBot="1" x14ac:dyDescent="0.25"/>
    <row r="7" spans="1:17" x14ac:dyDescent="0.2">
      <c r="A7" s="32"/>
      <c r="B7" s="312" t="s">
        <v>65</v>
      </c>
      <c r="C7" s="313"/>
      <c r="D7" s="313"/>
      <c r="E7" s="313"/>
      <c r="F7" s="313"/>
      <c r="G7" s="313"/>
      <c r="H7" s="313"/>
      <c r="I7" s="313"/>
      <c r="J7" s="313"/>
      <c r="K7" s="313"/>
      <c r="L7" s="313"/>
      <c r="M7" s="313"/>
      <c r="N7" s="313"/>
      <c r="O7" s="313"/>
      <c r="P7" s="314"/>
      <c r="Q7" s="32"/>
    </row>
    <row r="8" spans="1:17" ht="13.5" thickBot="1" x14ac:dyDescent="0.25">
      <c r="A8" s="32"/>
      <c r="B8" s="315"/>
      <c r="C8" s="316"/>
      <c r="D8" s="316"/>
      <c r="E8" s="316"/>
      <c r="F8" s="316"/>
      <c r="G8" s="316"/>
      <c r="H8" s="316"/>
      <c r="I8" s="316"/>
      <c r="J8" s="316"/>
      <c r="K8" s="316"/>
      <c r="L8" s="316"/>
      <c r="M8" s="316"/>
      <c r="N8" s="316"/>
      <c r="O8" s="316"/>
      <c r="P8" s="317"/>
      <c r="Q8" s="32"/>
    </row>
    <row r="9" spans="1:17" ht="6.75" customHeight="1" thickBot="1" x14ac:dyDescent="0.25">
      <c r="A9" s="32"/>
      <c r="B9" s="318"/>
      <c r="C9" s="318"/>
      <c r="D9" s="318"/>
      <c r="E9" s="318"/>
      <c r="F9" s="318"/>
      <c r="G9" s="318"/>
      <c r="H9" s="318"/>
      <c r="I9" s="318"/>
      <c r="J9" s="318"/>
      <c r="K9" s="318"/>
      <c r="L9" s="318"/>
      <c r="M9" s="318"/>
      <c r="N9" s="318"/>
      <c r="O9" s="318"/>
      <c r="P9" s="318"/>
      <c r="Q9" s="32"/>
    </row>
    <row r="10" spans="1:17" ht="26.25" customHeight="1" thickBot="1" x14ac:dyDescent="0.25">
      <c r="A10" s="32"/>
      <c r="B10" s="16" t="s">
        <v>83</v>
      </c>
      <c r="C10" s="17">
        <v>2017</v>
      </c>
      <c r="D10" s="319" t="s">
        <v>1</v>
      </c>
      <c r="E10" s="320"/>
      <c r="F10" s="320"/>
      <c r="G10" s="320"/>
      <c r="H10" s="321" t="s">
        <v>96</v>
      </c>
      <c r="I10" s="321"/>
      <c r="J10" s="321"/>
      <c r="K10" s="320" t="s">
        <v>27</v>
      </c>
      <c r="L10" s="320"/>
      <c r="M10" s="320"/>
      <c r="N10" s="320"/>
      <c r="O10" s="321" t="s">
        <v>35</v>
      </c>
      <c r="P10" s="322"/>
      <c r="Q10" s="32"/>
    </row>
    <row r="11" spans="1:17" ht="4.5" customHeight="1" thickBot="1" x14ac:dyDescent="0.25">
      <c r="A11" s="32"/>
      <c r="B11" s="323"/>
      <c r="C11" s="324"/>
      <c r="D11" s="324"/>
      <c r="E11" s="324"/>
      <c r="F11" s="324"/>
      <c r="G11" s="324"/>
      <c r="H11" s="324"/>
      <c r="I11" s="324"/>
      <c r="J11" s="324"/>
      <c r="K11" s="324"/>
      <c r="L11" s="324"/>
      <c r="M11" s="324"/>
      <c r="N11" s="324"/>
      <c r="O11" s="324"/>
      <c r="P11" s="325"/>
      <c r="Q11" s="32"/>
    </row>
    <row r="12" spans="1:17" ht="13.5" thickBot="1" x14ac:dyDescent="0.25">
      <c r="A12" s="32"/>
      <c r="B12" s="23" t="s">
        <v>0</v>
      </c>
      <c r="C12" s="326" t="s">
        <v>46</v>
      </c>
      <c r="D12" s="326"/>
      <c r="E12" s="326"/>
      <c r="F12" s="326"/>
      <c r="G12" s="326"/>
      <c r="H12" s="326"/>
      <c r="I12" s="326"/>
      <c r="J12" s="326"/>
      <c r="K12" s="326"/>
      <c r="L12" s="326"/>
      <c r="M12" s="326"/>
      <c r="N12" s="326"/>
      <c r="O12" s="326"/>
      <c r="P12" s="327"/>
      <c r="Q12" s="32"/>
    </row>
    <row r="13" spans="1:17" ht="4.5" customHeight="1" thickBot="1" x14ac:dyDescent="0.25">
      <c r="A13" s="32"/>
      <c r="B13" s="328"/>
      <c r="C13" s="329"/>
      <c r="D13" s="329"/>
      <c r="E13" s="329"/>
      <c r="F13" s="329"/>
      <c r="G13" s="329"/>
      <c r="H13" s="329"/>
      <c r="I13" s="329"/>
      <c r="J13" s="329"/>
      <c r="K13" s="329"/>
      <c r="L13" s="329"/>
      <c r="M13" s="329"/>
      <c r="N13" s="329"/>
      <c r="O13" s="329"/>
      <c r="P13" s="330"/>
      <c r="Q13" s="32"/>
    </row>
    <row r="14" spans="1:17" ht="13.5" thickBot="1" x14ac:dyDescent="0.25">
      <c r="A14" s="32"/>
      <c r="B14" s="23" t="s">
        <v>6</v>
      </c>
      <c r="C14" s="331" t="s">
        <v>98</v>
      </c>
      <c r="D14" s="332"/>
      <c r="E14" s="332"/>
      <c r="F14" s="332"/>
      <c r="G14" s="332"/>
      <c r="H14" s="332"/>
      <c r="I14" s="332"/>
      <c r="J14" s="332"/>
      <c r="K14" s="332"/>
      <c r="L14" s="332"/>
      <c r="M14" s="332"/>
      <c r="N14" s="332"/>
      <c r="O14" s="332"/>
      <c r="P14" s="333"/>
      <c r="Q14" s="32"/>
    </row>
    <row r="15" spans="1:17" ht="4.5" customHeight="1" thickBot="1" x14ac:dyDescent="0.25">
      <c r="A15" s="32"/>
      <c r="B15" s="334"/>
      <c r="C15" s="335"/>
      <c r="D15" s="335"/>
      <c r="E15" s="335"/>
      <c r="F15" s="335"/>
      <c r="G15" s="335"/>
      <c r="H15" s="335"/>
      <c r="I15" s="335"/>
      <c r="J15" s="335"/>
      <c r="K15" s="335"/>
      <c r="L15" s="335"/>
      <c r="M15" s="335"/>
      <c r="N15" s="335"/>
      <c r="O15" s="335"/>
      <c r="P15" s="336"/>
      <c r="Q15" s="32"/>
    </row>
    <row r="16" spans="1:17" ht="37.5" customHeight="1" thickBot="1" x14ac:dyDescent="0.25">
      <c r="A16" s="32"/>
      <c r="B16" s="23" t="s">
        <v>25</v>
      </c>
      <c r="C16" s="337" t="s">
        <v>99</v>
      </c>
      <c r="D16" s="338"/>
      <c r="E16" s="338"/>
      <c r="F16" s="338"/>
      <c r="G16" s="338"/>
      <c r="H16" s="338"/>
      <c r="I16" s="338"/>
      <c r="J16" s="338"/>
      <c r="K16" s="338"/>
      <c r="L16" s="338"/>
      <c r="M16" s="338"/>
      <c r="N16" s="338"/>
      <c r="O16" s="338"/>
      <c r="P16" s="339"/>
      <c r="Q16" s="32"/>
    </row>
    <row r="17" spans="1:17" ht="4.5" customHeight="1" thickBot="1" x14ac:dyDescent="0.25">
      <c r="A17" s="32"/>
      <c r="B17" s="334"/>
      <c r="C17" s="335"/>
      <c r="D17" s="335"/>
      <c r="E17" s="335"/>
      <c r="F17" s="335"/>
      <c r="G17" s="335"/>
      <c r="H17" s="335"/>
      <c r="I17" s="335"/>
      <c r="J17" s="335"/>
      <c r="K17" s="335"/>
      <c r="L17" s="335"/>
      <c r="M17" s="335"/>
      <c r="N17" s="335"/>
      <c r="O17" s="335"/>
      <c r="P17" s="336"/>
      <c r="Q17" s="32"/>
    </row>
    <row r="18" spans="1:17" ht="26.25" customHeight="1" thickBot="1" x14ac:dyDescent="0.25">
      <c r="A18" s="32"/>
      <c r="B18" s="23" t="s">
        <v>11</v>
      </c>
      <c r="C18" s="340" t="s">
        <v>114</v>
      </c>
      <c r="D18" s="341"/>
      <c r="E18" s="341"/>
      <c r="F18" s="341"/>
      <c r="G18" s="341"/>
      <c r="H18" s="341"/>
      <c r="I18" s="341"/>
      <c r="J18" s="341"/>
      <c r="K18" s="341"/>
      <c r="L18" s="341"/>
      <c r="M18" s="341"/>
      <c r="N18" s="341"/>
      <c r="O18" s="341"/>
      <c r="P18" s="342"/>
      <c r="Q18" s="32"/>
    </row>
    <row r="19" spans="1:17" ht="4.5" customHeight="1" thickBot="1" x14ac:dyDescent="0.25">
      <c r="A19" s="32"/>
      <c r="B19" s="343"/>
      <c r="C19" s="343"/>
      <c r="D19" s="343"/>
      <c r="E19" s="343"/>
      <c r="F19" s="343"/>
      <c r="G19" s="343"/>
      <c r="H19" s="343"/>
      <c r="I19" s="343"/>
      <c r="J19" s="343"/>
      <c r="K19" s="343"/>
      <c r="L19" s="343"/>
      <c r="M19" s="343"/>
      <c r="N19" s="343"/>
      <c r="O19" s="343"/>
      <c r="P19" s="343"/>
      <c r="Q19" s="32"/>
    </row>
    <row r="20" spans="1:17" ht="17.25" customHeight="1" thickBot="1" x14ac:dyDescent="0.25">
      <c r="A20" s="32"/>
      <c r="B20" s="344" t="s">
        <v>26</v>
      </c>
      <c r="C20" s="345"/>
      <c r="D20" s="345"/>
      <c r="E20" s="345"/>
      <c r="F20" s="345"/>
      <c r="G20" s="345"/>
      <c r="H20" s="345"/>
      <c r="I20" s="345"/>
      <c r="J20" s="345"/>
      <c r="K20" s="345"/>
      <c r="L20" s="345"/>
      <c r="M20" s="345"/>
      <c r="N20" s="345"/>
      <c r="O20" s="345"/>
      <c r="P20" s="346"/>
      <c r="Q20" s="32"/>
    </row>
    <row r="21" spans="1:17" ht="4.5" customHeight="1" thickBot="1" x14ac:dyDescent="0.25">
      <c r="A21" s="32"/>
      <c r="B21" s="347"/>
      <c r="C21" s="348"/>
      <c r="D21" s="348"/>
      <c r="E21" s="348"/>
      <c r="F21" s="348"/>
      <c r="G21" s="348"/>
      <c r="H21" s="348"/>
      <c r="I21" s="348"/>
      <c r="J21" s="348"/>
      <c r="K21" s="348"/>
      <c r="L21" s="348"/>
      <c r="M21" s="348"/>
      <c r="N21" s="348"/>
      <c r="O21" s="348"/>
      <c r="P21" s="349"/>
      <c r="Q21" s="32"/>
    </row>
    <row r="22" spans="1:17" ht="45.75" customHeight="1" thickBot="1" x14ac:dyDescent="0.25">
      <c r="A22" s="32"/>
      <c r="B22" s="23" t="s">
        <v>3</v>
      </c>
      <c r="C22" s="350" t="s">
        <v>145</v>
      </c>
      <c r="D22" s="332"/>
      <c r="E22" s="332"/>
      <c r="F22" s="332"/>
      <c r="G22" s="332"/>
      <c r="H22" s="332"/>
      <c r="I22" s="332"/>
      <c r="J22" s="332"/>
      <c r="K22" s="332"/>
      <c r="L22" s="332"/>
      <c r="M22" s="332"/>
      <c r="N22" s="332"/>
      <c r="O22" s="332"/>
      <c r="P22" s="333"/>
      <c r="Q22" s="32"/>
    </row>
    <row r="23" spans="1:17" ht="4.5" customHeight="1" thickBot="1" x14ac:dyDescent="0.25">
      <c r="A23" s="32"/>
      <c r="B23" s="334"/>
      <c r="C23" s="335"/>
      <c r="D23" s="335"/>
      <c r="E23" s="335"/>
      <c r="F23" s="335"/>
      <c r="G23" s="335"/>
      <c r="H23" s="335"/>
      <c r="I23" s="335"/>
      <c r="J23" s="335"/>
      <c r="K23" s="335"/>
      <c r="L23" s="335"/>
      <c r="M23" s="335"/>
      <c r="N23" s="335"/>
      <c r="O23" s="335"/>
      <c r="P23" s="336"/>
      <c r="Q23" s="32"/>
    </row>
    <row r="24" spans="1:17" ht="52.5" customHeight="1" thickBot="1" x14ac:dyDescent="0.25">
      <c r="A24" s="32"/>
      <c r="B24" s="23" t="s">
        <v>12</v>
      </c>
      <c r="C24" s="337" t="s">
        <v>146</v>
      </c>
      <c r="D24" s="351"/>
      <c r="E24" s="351"/>
      <c r="F24" s="351"/>
      <c r="G24" s="351"/>
      <c r="H24" s="351"/>
      <c r="I24" s="351"/>
      <c r="J24" s="351"/>
      <c r="K24" s="351"/>
      <c r="L24" s="351"/>
      <c r="M24" s="351"/>
      <c r="N24" s="351"/>
      <c r="O24" s="351"/>
      <c r="P24" s="352"/>
      <c r="Q24" s="32"/>
    </row>
    <row r="25" spans="1:17" ht="4.5" customHeight="1" thickBot="1" x14ac:dyDescent="0.25">
      <c r="A25" s="32"/>
      <c r="B25" s="334"/>
      <c r="C25" s="335"/>
      <c r="D25" s="335"/>
      <c r="E25" s="335"/>
      <c r="F25" s="335"/>
      <c r="G25" s="335"/>
      <c r="H25" s="335"/>
      <c r="I25" s="335"/>
      <c r="J25" s="335"/>
      <c r="K25" s="335"/>
      <c r="L25" s="335"/>
      <c r="M25" s="335"/>
      <c r="N25" s="335"/>
      <c r="O25" s="335"/>
      <c r="P25" s="336"/>
      <c r="Q25" s="32"/>
    </row>
    <row r="26" spans="1:17" ht="13.5" customHeight="1" thickBot="1" x14ac:dyDescent="0.25">
      <c r="A26" s="32"/>
      <c r="B26" s="2" t="s">
        <v>2</v>
      </c>
      <c r="C26" s="353" t="s">
        <v>100</v>
      </c>
      <c r="D26" s="354"/>
      <c r="E26" s="354"/>
      <c r="F26" s="354"/>
      <c r="G26" s="354"/>
      <c r="H26" s="354"/>
      <c r="I26" s="354"/>
      <c r="J26" s="354"/>
      <c r="K26" s="354"/>
      <c r="L26" s="354"/>
      <c r="M26" s="354"/>
      <c r="N26" s="354"/>
      <c r="O26" s="354"/>
      <c r="P26" s="355"/>
      <c r="Q26" s="32"/>
    </row>
    <row r="27" spans="1:17" ht="4.5" customHeight="1" thickBot="1" x14ac:dyDescent="0.25">
      <c r="A27" s="32"/>
      <c r="B27" s="356"/>
      <c r="C27" s="357"/>
      <c r="D27" s="357"/>
      <c r="E27" s="357"/>
      <c r="F27" s="357"/>
      <c r="G27" s="357"/>
      <c r="H27" s="357"/>
      <c r="I27" s="357"/>
      <c r="J27" s="357"/>
      <c r="K27" s="357"/>
      <c r="L27" s="357"/>
      <c r="M27" s="357"/>
      <c r="N27" s="357"/>
      <c r="O27" s="357"/>
      <c r="P27" s="358"/>
      <c r="Q27" s="32"/>
    </row>
    <row r="28" spans="1:17" ht="12.75" customHeight="1" thickBot="1" x14ac:dyDescent="0.25">
      <c r="A28" s="32"/>
      <c r="B28" s="2" t="s">
        <v>13</v>
      </c>
      <c r="C28" s="11" t="s">
        <v>14</v>
      </c>
      <c r="D28" s="350" t="s">
        <v>101</v>
      </c>
      <c r="E28" s="359"/>
      <c r="F28" s="359"/>
      <c r="G28" s="360"/>
      <c r="H28" s="361" t="s">
        <v>15</v>
      </c>
      <c r="I28" s="361"/>
      <c r="J28" s="361"/>
      <c r="K28" s="350" t="s">
        <v>102</v>
      </c>
      <c r="L28" s="359"/>
      <c r="M28" s="360"/>
      <c r="N28" s="362" t="s">
        <v>16</v>
      </c>
      <c r="O28" s="363"/>
      <c r="P28" s="33" t="s">
        <v>103</v>
      </c>
      <c r="Q28" s="32"/>
    </row>
    <row r="29" spans="1:17" ht="4.5" customHeight="1" thickBot="1" x14ac:dyDescent="0.25">
      <c r="A29" s="32"/>
      <c r="B29" s="364"/>
      <c r="C29" s="343"/>
      <c r="D29" s="343"/>
      <c r="E29" s="343"/>
      <c r="F29" s="343"/>
      <c r="G29" s="343"/>
      <c r="H29" s="343"/>
      <c r="I29" s="343"/>
      <c r="J29" s="343"/>
      <c r="K29" s="343"/>
      <c r="L29" s="343"/>
      <c r="M29" s="343"/>
      <c r="N29" s="343"/>
      <c r="O29" s="343"/>
      <c r="P29" s="365"/>
      <c r="Q29" s="32"/>
    </row>
    <row r="30" spans="1:17" ht="13.5" thickBot="1" x14ac:dyDescent="0.25">
      <c r="A30" s="32"/>
      <c r="B30" s="2" t="s">
        <v>7</v>
      </c>
      <c r="C30" s="331" t="s">
        <v>104</v>
      </c>
      <c r="D30" s="332"/>
      <c r="E30" s="332"/>
      <c r="F30" s="332"/>
      <c r="G30" s="332"/>
      <c r="H30" s="332"/>
      <c r="I30" s="332"/>
      <c r="J30" s="332"/>
      <c r="K30" s="332"/>
      <c r="L30" s="332"/>
      <c r="M30" s="332"/>
      <c r="N30" s="332"/>
      <c r="O30" s="332"/>
      <c r="P30" s="333"/>
      <c r="Q30" s="32"/>
    </row>
    <row r="31" spans="1:17" ht="4.5" customHeight="1" thickBot="1" x14ac:dyDescent="0.25">
      <c r="A31" s="32"/>
      <c r="B31" s="334"/>
      <c r="C31" s="335"/>
      <c r="D31" s="335"/>
      <c r="E31" s="335"/>
      <c r="F31" s="335"/>
      <c r="G31" s="335"/>
      <c r="H31" s="335"/>
      <c r="I31" s="335"/>
      <c r="J31" s="335"/>
      <c r="K31" s="335"/>
      <c r="L31" s="335"/>
      <c r="M31" s="335"/>
      <c r="N31" s="335"/>
      <c r="O31" s="335"/>
      <c r="P31" s="336"/>
      <c r="Q31" s="32"/>
    </row>
    <row r="32" spans="1:17" ht="13.5" thickBot="1" x14ac:dyDescent="0.25">
      <c r="A32" s="32"/>
      <c r="B32" s="2" t="s">
        <v>4</v>
      </c>
      <c r="C32" s="366" t="s">
        <v>147</v>
      </c>
      <c r="D32" s="326"/>
      <c r="E32" s="326"/>
      <c r="F32" s="326"/>
      <c r="G32" s="326"/>
      <c r="H32" s="326"/>
      <c r="I32" s="326"/>
      <c r="J32" s="326"/>
      <c r="K32" s="326"/>
      <c r="L32" s="326"/>
      <c r="M32" s="326"/>
      <c r="N32" s="326"/>
      <c r="O32" s="326"/>
      <c r="P32" s="326"/>
      <c r="Q32" s="32"/>
    </row>
    <row r="33" spans="1:17" ht="4.5" customHeight="1" thickBot="1" x14ac:dyDescent="0.25">
      <c r="A33" s="32"/>
      <c r="B33" s="334"/>
      <c r="C33" s="335"/>
      <c r="D33" s="335"/>
      <c r="E33" s="335"/>
      <c r="F33" s="335"/>
      <c r="G33" s="335"/>
      <c r="H33" s="335"/>
      <c r="I33" s="335"/>
      <c r="J33" s="335"/>
      <c r="K33" s="335"/>
      <c r="L33" s="335"/>
      <c r="M33" s="335"/>
      <c r="N33" s="335"/>
      <c r="O33" s="335"/>
      <c r="P33" s="336"/>
      <c r="Q33" s="32"/>
    </row>
    <row r="34" spans="1:17" ht="13.5" thickBot="1" x14ac:dyDescent="0.25">
      <c r="A34" s="32"/>
      <c r="B34" s="2" t="s">
        <v>23</v>
      </c>
      <c r="C34" s="366" t="s">
        <v>69</v>
      </c>
      <c r="D34" s="326"/>
      <c r="E34" s="326"/>
      <c r="F34" s="326"/>
      <c r="G34" s="326"/>
      <c r="H34" s="326"/>
      <c r="I34" s="326"/>
      <c r="J34" s="326"/>
      <c r="K34" s="326"/>
      <c r="L34" s="326"/>
      <c r="M34" s="326"/>
      <c r="N34" s="326"/>
      <c r="O34" s="326"/>
      <c r="P34" s="327"/>
      <c r="Q34" s="32"/>
    </row>
    <row r="35" spans="1:17" ht="4.5" customHeight="1" thickBot="1" x14ac:dyDescent="0.25">
      <c r="A35" s="32"/>
      <c r="B35" s="328"/>
      <c r="C35" s="329"/>
      <c r="D35" s="329"/>
      <c r="E35" s="329"/>
      <c r="F35" s="329"/>
      <c r="G35" s="329"/>
      <c r="H35" s="329"/>
      <c r="I35" s="329"/>
      <c r="J35" s="329"/>
      <c r="K35" s="329"/>
      <c r="L35" s="329"/>
      <c r="M35" s="329"/>
      <c r="N35" s="329"/>
      <c r="O35" s="329"/>
      <c r="P35" s="330"/>
      <c r="Q35" s="32"/>
    </row>
    <row r="36" spans="1:17" ht="16.5" customHeight="1" thickBot="1" x14ac:dyDescent="0.25">
      <c r="A36" s="32"/>
      <c r="B36" s="2" t="s">
        <v>64</v>
      </c>
      <c r="C36" s="366" t="s">
        <v>69</v>
      </c>
      <c r="D36" s="326"/>
      <c r="E36" s="326"/>
      <c r="F36" s="326"/>
      <c r="G36" s="326"/>
      <c r="H36" s="326"/>
      <c r="I36" s="326"/>
      <c r="J36" s="326"/>
      <c r="K36" s="326"/>
      <c r="L36" s="326"/>
      <c r="M36" s="326"/>
      <c r="N36" s="326"/>
      <c r="O36" s="326"/>
      <c r="P36" s="327"/>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67" t="s">
        <v>17</v>
      </c>
      <c r="C38" s="368"/>
      <c r="D38" s="368"/>
      <c r="E38" s="368"/>
      <c r="F38" s="368"/>
      <c r="G38" s="368"/>
      <c r="H38" s="368"/>
      <c r="I38" s="368"/>
      <c r="J38" s="368"/>
      <c r="K38" s="368"/>
      <c r="L38" s="368"/>
      <c r="M38" s="368"/>
      <c r="N38" s="368"/>
      <c r="O38" s="369"/>
      <c r="P38" s="370"/>
      <c r="Q38" s="32"/>
    </row>
    <row r="39" spans="1:17" ht="13.5" thickBot="1" x14ac:dyDescent="0.25">
      <c r="A39" s="32"/>
      <c r="B39" s="1" t="s">
        <v>22</v>
      </c>
      <c r="C39" s="371" t="s">
        <v>18</v>
      </c>
      <c r="D39" s="372"/>
      <c r="E39" s="372"/>
      <c r="F39" s="372"/>
      <c r="G39" s="373"/>
      <c r="H39" s="371" t="s">
        <v>7</v>
      </c>
      <c r="I39" s="372"/>
      <c r="J39" s="372"/>
      <c r="K39" s="372"/>
      <c r="L39" s="373"/>
      <c r="M39" s="371" t="s">
        <v>19</v>
      </c>
      <c r="N39" s="372"/>
      <c r="O39" s="374"/>
      <c r="P39" s="373"/>
      <c r="Q39" s="32"/>
    </row>
    <row r="40" spans="1:17" ht="12" customHeight="1" x14ac:dyDescent="0.2">
      <c r="A40" s="32"/>
      <c r="B40" s="34" t="s">
        <v>105</v>
      </c>
      <c r="C40" s="375" t="s">
        <v>106</v>
      </c>
      <c r="D40" s="376"/>
      <c r="E40" s="376"/>
      <c r="F40" s="376"/>
      <c r="G40" s="377"/>
      <c r="H40" s="375" t="s">
        <v>104</v>
      </c>
      <c r="I40" s="376"/>
      <c r="J40" s="376"/>
      <c r="K40" s="376"/>
      <c r="L40" s="377"/>
      <c r="M40" s="375" t="s">
        <v>107</v>
      </c>
      <c r="N40" s="376"/>
      <c r="O40" s="376"/>
      <c r="P40" s="378"/>
      <c r="Q40" s="32"/>
    </row>
    <row r="41" spans="1:17" ht="23.25" customHeight="1" x14ac:dyDescent="0.2">
      <c r="A41" s="32"/>
      <c r="B41" s="35" t="s">
        <v>108</v>
      </c>
      <c r="C41" s="375" t="s">
        <v>138</v>
      </c>
      <c r="D41" s="376"/>
      <c r="E41" s="376"/>
      <c r="F41" s="376"/>
      <c r="G41" s="377"/>
      <c r="H41" s="375" t="s">
        <v>104</v>
      </c>
      <c r="I41" s="376"/>
      <c r="J41" s="376"/>
      <c r="K41" s="376"/>
      <c r="L41" s="377"/>
      <c r="M41" s="375" t="s">
        <v>107</v>
      </c>
      <c r="N41" s="376"/>
      <c r="O41" s="376"/>
      <c r="P41" s="378"/>
      <c r="Q41" s="32"/>
    </row>
    <row r="42" spans="1:17" ht="13.5" customHeight="1" x14ac:dyDescent="0.2">
      <c r="A42" s="32"/>
      <c r="B42" s="12"/>
      <c r="C42" s="379"/>
      <c r="D42" s="380"/>
      <c r="E42" s="380"/>
      <c r="F42" s="380"/>
      <c r="G42" s="381"/>
      <c r="H42" s="379"/>
      <c r="I42" s="380"/>
      <c r="J42" s="380"/>
      <c r="K42" s="380"/>
      <c r="L42" s="381"/>
      <c r="M42" s="379"/>
      <c r="N42" s="380"/>
      <c r="O42" s="380"/>
      <c r="P42" s="382"/>
      <c r="Q42" s="32"/>
    </row>
    <row r="43" spans="1:17" ht="12.75" customHeight="1" x14ac:dyDescent="0.2">
      <c r="A43" s="32"/>
      <c r="B43" s="12"/>
      <c r="C43" s="379"/>
      <c r="D43" s="380"/>
      <c r="E43" s="380"/>
      <c r="F43" s="380"/>
      <c r="G43" s="381"/>
      <c r="H43" s="379"/>
      <c r="I43" s="380"/>
      <c r="J43" s="380"/>
      <c r="K43" s="380"/>
      <c r="L43" s="381"/>
      <c r="M43" s="379"/>
      <c r="N43" s="380"/>
      <c r="O43" s="380"/>
      <c r="P43" s="382"/>
      <c r="Q43" s="32"/>
    </row>
    <row r="44" spans="1:17" ht="11.25" customHeight="1" thickBot="1" x14ac:dyDescent="0.25">
      <c r="A44" s="32"/>
      <c r="B44" s="8"/>
      <c r="C44" s="383"/>
      <c r="D44" s="384"/>
      <c r="E44" s="384"/>
      <c r="F44" s="384"/>
      <c r="G44" s="385"/>
      <c r="H44" s="383"/>
      <c r="I44" s="384"/>
      <c r="J44" s="384"/>
      <c r="K44" s="384"/>
      <c r="L44" s="385"/>
      <c r="M44" s="383"/>
      <c r="N44" s="384"/>
      <c r="O44" s="384"/>
      <c r="P44" s="38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344" t="s">
        <v>8</v>
      </c>
      <c r="C46" s="345"/>
      <c r="D46" s="345"/>
      <c r="E46" s="345"/>
      <c r="F46" s="345"/>
      <c r="G46" s="345"/>
      <c r="H46" s="345"/>
      <c r="I46" s="345"/>
      <c r="J46" s="345"/>
      <c r="K46" s="345"/>
      <c r="L46" s="345"/>
      <c r="M46" s="345"/>
      <c r="N46" s="345"/>
      <c r="O46" s="345"/>
      <c r="P46" s="34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87"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388"/>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328">
        <v>0.9</v>
      </c>
      <c r="C50" s="389"/>
      <c r="D50" s="389"/>
      <c r="E50" s="389"/>
      <c r="F50" s="389"/>
      <c r="G50" s="389"/>
      <c r="H50" s="389"/>
      <c r="I50" s="389"/>
      <c r="J50" s="389"/>
      <c r="K50" s="389"/>
      <c r="L50" s="389"/>
      <c r="M50" s="389"/>
      <c r="N50" s="389"/>
      <c r="O50" s="389"/>
      <c r="P50" s="390"/>
      <c r="Q50" s="32"/>
    </row>
    <row r="51" spans="1:17" ht="13.5" thickBot="1" x14ac:dyDescent="0.25">
      <c r="A51" s="32"/>
      <c r="B51" s="344" t="s">
        <v>21</v>
      </c>
      <c r="C51" s="345"/>
      <c r="D51" s="345"/>
      <c r="E51" s="345"/>
      <c r="F51" s="345"/>
      <c r="G51" s="345"/>
      <c r="H51" s="345"/>
      <c r="I51" s="345"/>
      <c r="J51" s="345"/>
      <c r="K51" s="345"/>
      <c r="L51" s="345"/>
      <c r="M51" s="345"/>
      <c r="N51" s="345"/>
      <c r="O51" s="345"/>
      <c r="P51" s="346"/>
      <c r="Q51" s="32"/>
    </row>
    <row r="52" spans="1:17" x14ac:dyDescent="0.2">
      <c r="A52" s="32"/>
      <c r="B52" s="391" t="s">
        <v>109</v>
      </c>
      <c r="C52" s="392"/>
      <c r="D52" s="392"/>
      <c r="E52" s="392"/>
      <c r="F52" s="392"/>
      <c r="G52" s="392"/>
      <c r="H52" s="392"/>
      <c r="I52" s="392"/>
      <c r="J52" s="392"/>
      <c r="K52" s="392"/>
      <c r="L52" s="392"/>
      <c r="M52" s="392"/>
      <c r="N52" s="392"/>
      <c r="O52" s="392"/>
      <c r="P52" s="393"/>
      <c r="Q52" s="32"/>
    </row>
    <row r="53" spans="1:17" x14ac:dyDescent="0.2">
      <c r="A53" s="32"/>
      <c r="B53" s="394"/>
      <c r="C53" s="395"/>
      <c r="D53" s="395"/>
      <c r="E53" s="395"/>
      <c r="F53" s="395"/>
      <c r="G53" s="395"/>
      <c r="H53" s="395"/>
      <c r="I53" s="395"/>
      <c r="J53" s="395"/>
      <c r="K53" s="395"/>
      <c r="L53" s="395"/>
      <c r="M53" s="395"/>
      <c r="N53" s="395"/>
      <c r="O53" s="395"/>
      <c r="P53" s="396"/>
      <c r="Q53" s="32"/>
    </row>
    <row r="54" spans="1:17" x14ac:dyDescent="0.2">
      <c r="A54" s="32"/>
      <c r="B54" s="394"/>
      <c r="C54" s="395"/>
      <c r="D54" s="395"/>
      <c r="E54" s="395"/>
      <c r="F54" s="395"/>
      <c r="G54" s="395"/>
      <c r="H54" s="395"/>
      <c r="I54" s="395"/>
      <c r="J54" s="395"/>
      <c r="K54" s="395"/>
      <c r="L54" s="395"/>
      <c r="M54" s="395"/>
      <c r="N54" s="395"/>
      <c r="O54" s="395"/>
      <c r="P54" s="396"/>
      <c r="Q54" s="32"/>
    </row>
    <row r="55" spans="1:17" x14ac:dyDescent="0.2">
      <c r="A55" s="32"/>
      <c r="B55" s="394"/>
      <c r="C55" s="395"/>
      <c r="D55" s="395"/>
      <c r="E55" s="395"/>
      <c r="F55" s="395"/>
      <c r="G55" s="395"/>
      <c r="H55" s="395"/>
      <c r="I55" s="395"/>
      <c r="J55" s="395"/>
      <c r="K55" s="395"/>
      <c r="L55" s="395"/>
      <c r="M55" s="395"/>
      <c r="N55" s="395"/>
      <c r="O55" s="395"/>
      <c r="P55" s="396"/>
      <c r="Q55" s="32"/>
    </row>
    <row r="56" spans="1:17" x14ac:dyDescent="0.2">
      <c r="A56" s="32"/>
      <c r="B56" s="394"/>
      <c r="C56" s="395"/>
      <c r="D56" s="395"/>
      <c r="E56" s="395"/>
      <c r="F56" s="395"/>
      <c r="G56" s="395"/>
      <c r="H56" s="395"/>
      <c r="I56" s="395"/>
      <c r="J56" s="395"/>
      <c r="K56" s="395"/>
      <c r="L56" s="395"/>
      <c r="M56" s="395"/>
      <c r="N56" s="395"/>
      <c r="O56" s="395"/>
      <c r="P56" s="396"/>
      <c r="Q56" s="32"/>
    </row>
    <row r="57" spans="1:17" x14ac:dyDescent="0.2">
      <c r="A57" s="32"/>
      <c r="B57" s="394"/>
      <c r="C57" s="395"/>
      <c r="D57" s="395"/>
      <c r="E57" s="395"/>
      <c r="F57" s="395"/>
      <c r="G57" s="395"/>
      <c r="H57" s="395"/>
      <c r="I57" s="395"/>
      <c r="J57" s="395"/>
      <c r="K57" s="395"/>
      <c r="L57" s="395"/>
      <c r="M57" s="395"/>
      <c r="N57" s="395"/>
      <c r="O57" s="395"/>
      <c r="P57" s="396"/>
      <c r="Q57" s="32"/>
    </row>
    <row r="58" spans="1:17" x14ac:dyDescent="0.2">
      <c r="A58" s="32"/>
      <c r="B58" s="394"/>
      <c r="C58" s="395"/>
      <c r="D58" s="395"/>
      <c r="E58" s="395"/>
      <c r="F58" s="395"/>
      <c r="G58" s="395"/>
      <c r="H58" s="395"/>
      <c r="I58" s="395"/>
      <c r="J58" s="395"/>
      <c r="K58" s="395"/>
      <c r="L58" s="395"/>
      <c r="M58" s="395"/>
      <c r="N58" s="395"/>
      <c r="O58" s="395"/>
      <c r="P58" s="396"/>
      <c r="Q58" s="32"/>
    </row>
    <row r="59" spans="1:17" x14ac:dyDescent="0.2">
      <c r="A59" s="32"/>
      <c r="B59" s="394"/>
      <c r="C59" s="395"/>
      <c r="D59" s="395"/>
      <c r="E59" s="395"/>
      <c r="F59" s="395"/>
      <c r="G59" s="395"/>
      <c r="H59" s="395"/>
      <c r="I59" s="395"/>
      <c r="J59" s="395"/>
      <c r="K59" s="395"/>
      <c r="L59" s="395"/>
      <c r="M59" s="395"/>
      <c r="N59" s="395"/>
      <c r="O59" s="395"/>
      <c r="P59" s="396"/>
      <c r="Q59" s="32"/>
    </row>
    <row r="60" spans="1:17" x14ac:dyDescent="0.2">
      <c r="A60" s="32"/>
      <c r="B60" s="394"/>
      <c r="C60" s="395"/>
      <c r="D60" s="395"/>
      <c r="E60" s="395"/>
      <c r="F60" s="395"/>
      <c r="G60" s="395"/>
      <c r="H60" s="395"/>
      <c r="I60" s="395"/>
      <c r="J60" s="395"/>
      <c r="K60" s="395"/>
      <c r="L60" s="395"/>
      <c r="M60" s="395"/>
      <c r="N60" s="395"/>
      <c r="O60" s="395"/>
      <c r="P60" s="396"/>
      <c r="Q60" s="32"/>
    </row>
    <row r="61" spans="1:17" x14ac:dyDescent="0.2">
      <c r="A61" s="32"/>
      <c r="B61" s="394"/>
      <c r="C61" s="395"/>
      <c r="D61" s="395"/>
      <c r="E61" s="395"/>
      <c r="F61" s="395"/>
      <c r="G61" s="395"/>
      <c r="H61" s="395"/>
      <c r="I61" s="395"/>
      <c r="J61" s="395"/>
      <c r="K61" s="395"/>
      <c r="L61" s="395"/>
      <c r="M61" s="395"/>
      <c r="N61" s="395"/>
      <c r="O61" s="395"/>
      <c r="P61" s="396"/>
      <c r="Q61" s="32"/>
    </row>
    <row r="62" spans="1:17" x14ac:dyDescent="0.2">
      <c r="A62" s="32"/>
      <c r="B62" s="394"/>
      <c r="C62" s="395"/>
      <c r="D62" s="395"/>
      <c r="E62" s="395"/>
      <c r="F62" s="395"/>
      <c r="G62" s="395"/>
      <c r="H62" s="395"/>
      <c r="I62" s="395"/>
      <c r="J62" s="395"/>
      <c r="K62" s="395"/>
      <c r="L62" s="395"/>
      <c r="M62" s="395"/>
      <c r="N62" s="395"/>
      <c r="O62" s="395"/>
      <c r="P62" s="396"/>
      <c r="Q62" s="32"/>
    </row>
    <row r="63" spans="1:17" x14ac:dyDescent="0.2">
      <c r="A63" s="32"/>
      <c r="B63" s="394"/>
      <c r="C63" s="395"/>
      <c r="D63" s="395"/>
      <c r="E63" s="395"/>
      <c r="F63" s="395"/>
      <c r="G63" s="395"/>
      <c r="H63" s="395"/>
      <c r="I63" s="395"/>
      <c r="J63" s="395"/>
      <c r="K63" s="395"/>
      <c r="L63" s="395"/>
      <c r="M63" s="395"/>
      <c r="N63" s="395"/>
      <c r="O63" s="395"/>
      <c r="P63" s="396"/>
      <c r="Q63" s="32"/>
    </row>
    <row r="64" spans="1:17" x14ac:dyDescent="0.2">
      <c r="A64" s="32"/>
      <c r="B64" s="394"/>
      <c r="C64" s="395"/>
      <c r="D64" s="395"/>
      <c r="E64" s="395"/>
      <c r="F64" s="395"/>
      <c r="G64" s="395"/>
      <c r="H64" s="395"/>
      <c r="I64" s="395"/>
      <c r="J64" s="395"/>
      <c r="K64" s="395"/>
      <c r="L64" s="395"/>
      <c r="M64" s="395"/>
      <c r="N64" s="395"/>
      <c r="O64" s="395"/>
      <c r="P64" s="396"/>
      <c r="Q64" s="32"/>
    </row>
    <row r="65" spans="1:17" x14ac:dyDescent="0.2">
      <c r="A65" s="32"/>
      <c r="B65" s="394"/>
      <c r="C65" s="395"/>
      <c r="D65" s="395"/>
      <c r="E65" s="395"/>
      <c r="F65" s="395"/>
      <c r="G65" s="395"/>
      <c r="H65" s="395"/>
      <c r="I65" s="395"/>
      <c r="J65" s="395"/>
      <c r="K65" s="395"/>
      <c r="L65" s="395"/>
      <c r="M65" s="395"/>
      <c r="N65" s="395"/>
      <c r="O65" s="395"/>
      <c r="P65" s="396"/>
      <c r="Q65" s="32"/>
    </row>
    <row r="66" spans="1:17" x14ac:dyDescent="0.2">
      <c r="A66" s="32"/>
      <c r="B66" s="394"/>
      <c r="C66" s="395"/>
      <c r="D66" s="395"/>
      <c r="E66" s="395"/>
      <c r="F66" s="395"/>
      <c r="G66" s="395"/>
      <c r="H66" s="395"/>
      <c r="I66" s="395"/>
      <c r="J66" s="395"/>
      <c r="K66" s="395"/>
      <c r="L66" s="395"/>
      <c r="M66" s="395"/>
      <c r="N66" s="395"/>
      <c r="O66" s="395"/>
      <c r="P66" s="396"/>
      <c r="Q66" s="32"/>
    </row>
    <row r="67" spans="1:17" ht="13.5" thickBot="1" x14ac:dyDescent="0.25">
      <c r="A67" s="32"/>
      <c r="B67" s="397"/>
      <c r="C67" s="398"/>
      <c r="D67" s="398"/>
      <c r="E67" s="398"/>
      <c r="F67" s="398"/>
      <c r="G67" s="398"/>
      <c r="H67" s="398"/>
      <c r="I67" s="398"/>
      <c r="J67" s="398"/>
      <c r="K67" s="398"/>
      <c r="L67" s="398"/>
      <c r="M67" s="398"/>
      <c r="N67" s="398"/>
      <c r="O67" s="398"/>
      <c r="P67" s="399"/>
      <c r="Q67" s="32"/>
    </row>
    <row r="68" spans="1:17" s="21" customFormat="1" ht="4.5" customHeight="1" thickBot="1" x14ac:dyDescent="0.25">
      <c r="A68" s="400"/>
      <c r="B68" s="400"/>
      <c r="C68" s="400"/>
      <c r="D68" s="400"/>
      <c r="E68" s="400"/>
      <c r="F68" s="400"/>
      <c r="G68" s="400"/>
      <c r="H68" s="400"/>
      <c r="I68" s="400"/>
      <c r="J68" s="400"/>
      <c r="K68" s="400"/>
      <c r="L68" s="400"/>
      <c r="M68" s="400"/>
      <c r="N68" s="400"/>
      <c r="O68" s="400"/>
      <c r="P68" s="400"/>
      <c r="Q68" s="400"/>
    </row>
    <row r="69" spans="1:17" ht="80.25" customHeight="1" thickBot="1" x14ac:dyDescent="0.25">
      <c r="A69" s="32"/>
      <c r="B69" s="20" t="s">
        <v>5</v>
      </c>
      <c r="C69" s="401"/>
      <c r="D69" s="402"/>
      <c r="E69" s="402"/>
      <c r="F69" s="402"/>
      <c r="G69" s="402"/>
      <c r="H69" s="402"/>
      <c r="I69" s="402"/>
      <c r="J69" s="402"/>
      <c r="K69" s="402"/>
      <c r="L69" s="402"/>
      <c r="M69" s="402"/>
      <c r="N69" s="402"/>
      <c r="O69" s="402"/>
      <c r="P69" s="403"/>
      <c r="Q69" s="32"/>
    </row>
    <row r="70" spans="1:17" ht="41.25" customHeight="1" thickBot="1" x14ac:dyDescent="0.25">
      <c r="A70" s="32"/>
      <c r="B70" s="19" t="s">
        <v>63</v>
      </c>
      <c r="C70" s="366" t="s">
        <v>139</v>
      </c>
      <c r="D70" s="326"/>
      <c r="E70" s="326"/>
      <c r="F70" s="326"/>
      <c r="G70" s="326"/>
      <c r="H70" s="326"/>
      <c r="I70" s="326"/>
      <c r="J70" s="326"/>
      <c r="K70" s="326"/>
      <c r="L70" s="326"/>
      <c r="M70" s="326"/>
      <c r="N70" s="326"/>
      <c r="O70" s="326"/>
      <c r="P70" s="327"/>
      <c r="Q70" s="32"/>
    </row>
    <row r="71" spans="1:17" ht="27.75" customHeight="1" thickBot="1" x14ac:dyDescent="0.25">
      <c r="A71" s="32"/>
      <c r="B71" s="19" t="s">
        <v>84</v>
      </c>
      <c r="C71" s="404"/>
      <c r="D71" s="404"/>
      <c r="E71" s="404"/>
      <c r="F71" s="404"/>
      <c r="G71" s="404"/>
      <c r="H71" s="404"/>
      <c r="I71" s="404"/>
      <c r="J71" s="404"/>
      <c r="K71" s="404"/>
      <c r="L71" s="404"/>
      <c r="M71" s="404"/>
      <c r="N71" s="404"/>
      <c r="O71" s="404"/>
      <c r="P71" s="40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1D5C4F0A-10B0-4A00-9F11-C7539770015E}">
      <formula1>$B$97:$B$99</formula1>
    </dataValidation>
    <dataValidation type="list" allowBlank="1" showInputMessage="1" showErrorMessage="1" sqref="O10:P10" xr:uid="{8D4D68D2-D2F4-4C82-8276-E4DF9AF4BBDA}">
      <formula1>$C$97:$C$103</formula1>
    </dataValidation>
    <dataValidation type="list" allowBlank="1" showInputMessage="1" showErrorMessage="1" sqref="C12:P12" xr:uid="{E4698DA2-EEE1-46D4-97ED-55849196BD67}">
      <formula1>$D$97:$D$117</formula1>
    </dataValidation>
    <dataValidation type="list" allowBlank="1" showInputMessage="1" showErrorMessage="1" sqref="C71:P71" xr:uid="{BEFE2455-51FD-47CD-8E0F-CD64AD360337}">
      <formula1>$M$97:$M$99</formula1>
    </dataValidation>
    <dataValidation type="list" allowBlank="1" showInputMessage="1" showErrorMessage="1" sqref="C34:P34 C36:P36" xr:uid="{6087FB41-5CFA-4FB1-B6AB-42E8C9CE8B36}">
      <formula1>$Q$96:$Q$101</formula1>
    </dataValidation>
    <dataValidation type="list" allowBlank="1" showInputMessage="1" showErrorMessage="1" sqref="C18:P18" xr:uid="{44A59D45-40BE-4509-BDB9-A787ED7579C2}">
      <formula1>$B$119:$B$127</formula1>
    </dataValidation>
    <dataValidation type="list" allowBlank="1" showInputMessage="1" showErrorMessage="1" sqref="C10" xr:uid="{3D061F1D-7731-4D8A-8A00-A1B15C312174}">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1660-B6AC-4D6C-84E0-E295E0E4BDB7}">
  <sheetPr>
    <tabColor rgb="FF00B0F0"/>
  </sheetPr>
  <dimension ref="A1:X146"/>
  <sheetViews>
    <sheetView topLeftCell="E4" workbookViewId="0">
      <selection activeCell="J16" sqref="J16"/>
    </sheetView>
  </sheetViews>
  <sheetFormatPr baseColWidth="10" defaultRowHeight="30" customHeight="1" x14ac:dyDescent="0.2"/>
  <cols>
    <col min="1" max="1" width="28.5703125" style="82" customWidth="1"/>
    <col min="2" max="2" width="27" style="75" bestFit="1" customWidth="1"/>
    <col min="3" max="12" width="15.7109375" style="75" customWidth="1"/>
    <col min="13" max="13" width="5.28515625" style="75" customWidth="1"/>
    <col min="14" max="14" width="10.7109375" style="75" customWidth="1"/>
    <col min="15" max="15" width="27.5703125" style="75" bestFit="1" customWidth="1"/>
    <col min="16" max="18" width="11.42578125" style="107"/>
    <col min="19" max="19" width="11.42578125" style="95" hidden="1" customWidth="1"/>
    <col min="20" max="20" width="11.42578125" style="107"/>
    <col min="21" max="16384" width="11.42578125" style="75"/>
  </cols>
  <sheetData>
    <row r="1" spans="1:24" ht="30" customHeight="1" x14ac:dyDescent="0.25">
      <c r="A1" s="661"/>
      <c r="B1" s="662" t="s">
        <v>56</v>
      </c>
      <c r="C1" s="663"/>
      <c r="D1" s="663"/>
      <c r="E1" s="663"/>
      <c r="F1" s="663"/>
      <c r="G1" s="663"/>
      <c r="H1" s="663"/>
      <c r="I1" s="663"/>
      <c r="J1" s="663"/>
      <c r="K1" s="663"/>
      <c r="L1" s="663"/>
      <c r="M1" s="664"/>
      <c r="N1" s="609" t="str">
        <f>+NivelConocimiento!N2:P2</f>
        <v>Código: GC-F-006</v>
      </c>
      <c r="O1" s="610"/>
      <c r="P1" s="106"/>
      <c r="Q1" s="106"/>
      <c r="T1" s="106"/>
      <c r="U1" s="72"/>
      <c r="V1" s="72"/>
      <c r="W1" s="73"/>
      <c r="X1" s="74"/>
    </row>
    <row r="2" spans="1:24" s="52" customFormat="1" ht="30" customHeight="1" x14ac:dyDescent="0.25">
      <c r="A2" s="661"/>
      <c r="B2" s="662" t="s">
        <v>87</v>
      </c>
      <c r="C2" s="663"/>
      <c r="D2" s="663"/>
      <c r="E2" s="663"/>
      <c r="F2" s="663"/>
      <c r="G2" s="663"/>
      <c r="H2" s="663"/>
      <c r="I2" s="663"/>
      <c r="J2" s="663"/>
      <c r="K2" s="663"/>
      <c r="L2" s="663"/>
      <c r="M2" s="664"/>
      <c r="N2" s="609" t="str">
        <f>+NivelConocimiento!N3:P3</f>
        <v>Fecha: 14 de junio de 2019</v>
      </c>
      <c r="O2" s="610"/>
      <c r="P2" s="108"/>
      <c r="Q2" s="108"/>
      <c r="R2" s="109"/>
      <c r="S2" s="116" t="str">
        <f>+NivelConocimiento!S2</f>
        <v>Mayor o Igual a 10%</v>
      </c>
      <c r="T2" s="108"/>
      <c r="U2" s="76"/>
      <c r="V2" s="76"/>
      <c r="W2" s="77"/>
      <c r="X2" s="78"/>
    </row>
    <row r="3" spans="1:24" s="52" customFormat="1" ht="30" customHeight="1" x14ac:dyDescent="0.25">
      <c r="A3" s="661"/>
      <c r="B3" s="662" t="s">
        <v>89</v>
      </c>
      <c r="C3" s="663"/>
      <c r="D3" s="663"/>
      <c r="E3" s="663"/>
      <c r="F3" s="663"/>
      <c r="G3" s="663"/>
      <c r="H3" s="663"/>
      <c r="I3" s="663"/>
      <c r="J3" s="663"/>
      <c r="K3" s="663"/>
      <c r="L3" s="663"/>
      <c r="M3" s="664"/>
      <c r="N3" s="609" t="str">
        <f>+NivelConocimiento!N4:P4</f>
        <v>Versión 004</v>
      </c>
      <c r="O3" s="610"/>
      <c r="P3" s="108"/>
      <c r="Q3" s="108"/>
      <c r="R3" s="109"/>
      <c r="S3" s="96">
        <f>+NivelConocimiento!S3</f>
        <v>9.9900000000000003E-2</v>
      </c>
      <c r="T3" s="108"/>
      <c r="U3" s="76"/>
      <c r="V3" s="76"/>
      <c r="W3" s="77"/>
      <c r="X3" s="78"/>
    </row>
    <row r="4" spans="1:24" s="52" customFormat="1" ht="30" customHeight="1" x14ac:dyDescent="0.25">
      <c r="A4" s="661"/>
      <c r="B4" s="662" t="s">
        <v>91</v>
      </c>
      <c r="C4" s="663"/>
      <c r="D4" s="663"/>
      <c r="E4" s="663"/>
      <c r="F4" s="663"/>
      <c r="G4" s="663"/>
      <c r="H4" s="663"/>
      <c r="I4" s="663"/>
      <c r="J4" s="663"/>
      <c r="K4" s="663"/>
      <c r="L4" s="663"/>
      <c r="M4" s="664"/>
      <c r="N4" s="610" t="str">
        <f>+NivelConocimiento!N5:P5</f>
        <v>Pagina 1 de 1</v>
      </c>
      <c r="O4" s="610"/>
      <c r="P4" s="110"/>
      <c r="Q4" s="110"/>
      <c r="R4" s="109"/>
      <c r="S4" s="96">
        <f>+NivelConocimiento!S4</f>
        <v>0.05</v>
      </c>
      <c r="T4" s="110"/>
      <c r="U4" s="79"/>
      <c r="V4" s="79"/>
      <c r="W4" s="77"/>
      <c r="X4" s="78"/>
    </row>
    <row r="5" spans="1:24" s="52" customFormat="1" ht="18" x14ac:dyDescent="0.25">
      <c r="A5" s="99"/>
      <c r="B5" s="100"/>
      <c r="C5" s="101"/>
      <c r="D5" s="101"/>
      <c r="E5" s="101"/>
      <c r="F5" s="101"/>
      <c r="G5" s="101"/>
      <c r="H5" s="101"/>
      <c r="I5" s="101"/>
      <c r="J5" s="101"/>
      <c r="K5" s="101"/>
      <c r="L5" s="101"/>
      <c r="M5" s="102"/>
      <c r="N5" s="102"/>
      <c r="O5" s="102"/>
      <c r="P5" s="110"/>
      <c r="Q5" s="110"/>
      <c r="R5" s="109"/>
      <c r="S5" s="96">
        <f>+NivelConocimiento!S5</f>
        <v>4.9999990000000001E-2</v>
      </c>
      <c r="T5" s="110"/>
      <c r="U5" s="79"/>
      <c r="V5" s="79"/>
      <c r="W5" s="77"/>
      <c r="X5" s="78"/>
    </row>
    <row r="6" spans="1:24" s="52" customFormat="1" ht="13.5" customHeight="1" x14ac:dyDescent="0.25">
      <c r="A6" s="103" t="s">
        <v>0</v>
      </c>
      <c r="B6" s="104"/>
      <c r="C6" s="668" t="str">
        <f>+NivelConocimiento!C12:P12</f>
        <v>GESTION DEL TALENTO HUMANO</v>
      </c>
      <c r="D6" s="668"/>
      <c r="E6" s="668"/>
      <c r="F6" s="668"/>
      <c r="G6" s="668"/>
      <c r="H6" s="668"/>
      <c r="I6" s="668"/>
      <c r="J6" s="668"/>
      <c r="K6" s="668"/>
      <c r="L6" s="668"/>
      <c r="M6" s="668"/>
      <c r="N6" s="668"/>
      <c r="O6" s="668"/>
      <c r="P6" s="109"/>
      <c r="Q6" s="109"/>
      <c r="R6" s="109"/>
      <c r="S6" s="96"/>
      <c r="T6" s="109"/>
    </row>
    <row r="7" spans="1:24" s="52" customFormat="1" ht="11.25" customHeight="1" x14ac:dyDescent="0.2">
      <c r="A7" s="105"/>
      <c r="B7" s="104"/>
      <c r="C7" s="104"/>
      <c r="D7" s="104"/>
      <c r="E7" s="104"/>
      <c r="F7" s="104"/>
      <c r="G7" s="104"/>
      <c r="H7" s="104"/>
      <c r="I7" s="104"/>
      <c r="J7" s="104"/>
      <c r="K7" s="104"/>
      <c r="L7" s="104"/>
      <c r="M7" s="104"/>
      <c r="N7" s="104"/>
      <c r="O7" s="104"/>
      <c r="P7" s="109"/>
      <c r="Q7" s="109"/>
      <c r="R7" s="109"/>
      <c r="S7" s="96"/>
      <c r="T7" s="109"/>
    </row>
    <row r="8" spans="1:24" s="80" customFormat="1" ht="30" customHeight="1" x14ac:dyDescent="0.2">
      <c r="A8" s="665" t="s">
        <v>92</v>
      </c>
      <c r="B8" s="667" t="s">
        <v>20</v>
      </c>
      <c r="C8" s="667" t="str">
        <f>+NivelConocimiento!C14:P14</f>
        <v>Nivel de Conocimiento</v>
      </c>
      <c r="D8" s="667"/>
      <c r="E8" s="667"/>
      <c r="F8" s="667"/>
      <c r="G8" s="667"/>
      <c r="H8" s="667"/>
      <c r="I8" s="667"/>
      <c r="J8" s="667"/>
      <c r="K8" s="667"/>
      <c r="L8" s="667"/>
      <c r="M8" s="667" t="s">
        <v>94</v>
      </c>
      <c r="N8" s="667"/>
      <c r="O8" s="667"/>
      <c r="P8" s="111"/>
      <c r="Q8" s="111"/>
      <c r="R8" s="111"/>
      <c r="S8" s="95"/>
      <c r="T8" s="111"/>
    </row>
    <row r="9" spans="1:24" s="81" customFormat="1" ht="30" customHeight="1" x14ac:dyDescent="0.2">
      <c r="A9" s="666"/>
      <c r="B9" s="665"/>
      <c r="C9" s="273" t="s">
        <v>224</v>
      </c>
      <c r="D9" s="273" t="s">
        <v>93</v>
      </c>
      <c r="E9" s="273" t="s">
        <v>223</v>
      </c>
      <c r="F9" s="273" t="s">
        <v>93</v>
      </c>
      <c r="G9" s="273" t="s">
        <v>175</v>
      </c>
      <c r="H9" s="273" t="s">
        <v>93</v>
      </c>
      <c r="I9" s="273" t="s">
        <v>176</v>
      </c>
      <c r="J9" s="273" t="s">
        <v>93</v>
      </c>
      <c r="K9" s="273" t="s">
        <v>10</v>
      </c>
      <c r="L9" s="273" t="s">
        <v>93</v>
      </c>
      <c r="M9" s="665"/>
      <c r="N9" s="665"/>
      <c r="O9" s="665"/>
      <c r="P9" s="112"/>
      <c r="Q9" s="112"/>
      <c r="R9" s="112"/>
      <c r="S9" s="95"/>
      <c r="T9" s="112"/>
    </row>
    <row r="10" spans="1:24" s="52" customFormat="1" ht="49.5" customHeight="1" x14ac:dyDescent="0.2">
      <c r="A10" s="655" t="s">
        <v>273</v>
      </c>
      <c r="B10" s="274" t="str">
        <f>+NivelConocimiento!B40</f>
        <v xml:space="preserve">Evaluación Final </v>
      </c>
      <c r="C10" s="275">
        <v>380</v>
      </c>
      <c r="D10" s="656">
        <f>IF(C10=0,"0",((C10-C11)/C12)/100)</f>
        <v>0.12300000000000001</v>
      </c>
      <c r="E10" s="275">
        <v>969</v>
      </c>
      <c r="F10" s="669">
        <f>IF(E10=0,"0",((E10-E11)/E12)/100)</f>
        <v>0.371</v>
      </c>
      <c r="G10" s="275">
        <v>1149</v>
      </c>
      <c r="H10" s="672">
        <f>IF(G10=0,"0",((G10-G11)/G12)/100)</f>
        <v>0.46899999999999997</v>
      </c>
      <c r="I10" s="275">
        <v>596</v>
      </c>
      <c r="J10" s="672">
        <f>IF(I10=0,"0",((I10-I11)/I12)/100)</f>
        <v>0.19</v>
      </c>
      <c r="K10" s="250">
        <f>+C10+E10+G10+I10</f>
        <v>3094</v>
      </c>
      <c r="L10" s="656">
        <f>IF(K10=0,"0",((K10-K11)/K12)/100)</f>
        <v>0.28825000000000001</v>
      </c>
      <c r="M10" s="659"/>
      <c r="N10" s="660"/>
      <c r="O10" s="660"/>
      <c r="P10" s="109"/>
      <c r="Q10" s="109"/>
      <c r="R10" s="109"/>
      <c r="S10" s="95"/>
      <c r="T10" s="109"/>
    </row>
    <row r="11" spans="1:24" s="52" customFormat="1" ht="53.25" customHeight="1" x14ac:dyDescent="0.2">
      <c r="A11" s="655"/>
      <c r="B11" s="274" t="str">
        <f>+NivelConocimiento!B41</f>
        <v>Evaluación Inicial</v>
      </c>
      <c r="C11" s="275">
        <v>257</v>
      </c>
      <c r="D11" s="657"/>
      <c r="E11" s="275">
        <v>598</v>
      </c>
      <c r="F11" s="670"/>
      <c r="G11" s="275">
        <v>680</v>
      </c>
      <c r="H11" s="673"/>
      <c r="I11" s="275">
        <v>406</v>
      </c>
      <c r="J11" s="673"/>
      <c r="K11" s="250">
        <f>+C11+E11+G11+I11</f>
        <v>1941</v>
      </c>
      <c r="L11" s="657"/>
      <c r="M11" s="659"/>
      <c r="N11" s="660"/>
      <c r="O11" s="660"/>
      <c r="P11" s="109"/>
      <c r="Q11" s="109"/>
      <c r="R11" s="109"/>
      <c r="S11" s="95"/>
      <c r="T11" s="109"/>
    </row>
    <row r="12" spans="1:24" ht="58.5" customHeight="1" x14ac:dyDescent="0.2">
      <c r="A12" s="655"/>
      <c r="B12" s="276" t="s">
        <v>227</v>
      </c>
      <c r="C12" s="277">
        <v>10</v>
      </c>
      <c r="D12" s="658"/>
      <c r="E12" s="278">
        <v>10</v>
      </c>
      <c r="F12" s="671"/>
      <c r="G12" s="278">
        <v>10</v>
      </c>
      <c r="H12" s="674"/>
      <c r="I12" s="278">
        <v>10</v>
      </c>
      <c r="J12" s="674"/>
      <c r="K12" s="278">
        <f>+C12+E12+G12+I12</f>
        <v>40</v>
      </c>
      <c r="L12" s="658"/>
      <c r="M12" s="659"/>
      <c r="N12" s="660"/>
      <c r="O12" s="660"/>
    </row>
    <row r="13" spans="1:24" ht="30" customHeight="1" x14ac:dyDescent="0.2">
      <c r="L13" s="199"/>
    </row>
    <row r="15" spans="1:24" ht="30" customHeight="1" x14ac:dyDescent="0.2">
      <c r="G15" s="52"/>
    </row>
    <row r="66" spans="19:19" ht="30" customHeight="1" x14ac:dyDescent="0.2">
      <c r="S66" s="97"/>
    </row>
    <row r="136" spans="19:19" ht="30" customHeight="1" x14ac:dyDescent="0.2">
      <c r="S136" s="98"/>
    </row>
    <row r="137" spans="19:19" ht="30" customHeight="1" x14ac:dyDescent="0.2">
      <c r="S137" s="98"/>
    </row>
    <row r="138" spans="19:19" ht="30" customHeight="1" x14ac:dyDescent="0.2">
      <c r="S138" s="98"/>
    </row>
    <row r="139" spans="19:19" ht="30" customHeight="1" x14ac:dyDescent="0.2">
      <c r="S139" s="98"/>
    </row>
    <row r="140" spans="19:19" ht="30" customHeight="1" x14ac:dyDescent="0.2">
      <c r="S140" s="98"/>
    </row>
    <row r="141" spans="19:19" ht="30" customHeight="1" x14ac:dyDescent="0.2">
      <c r="S141" s="98"/>
    </row>
    <row r="142" spans="19:19" ht="30" customHeight="1" x14ac:dyDescent="0.2">
      <c r="S142" s="98"/>
    </row>
    <row r="143" spans="19:19" ht="30" customHeight="1" x14ac:dyDescent="0.2">
      <c r="S143" s="98"/>
    </row>
    <row r="144" spans="19:19" ht="30" customHeight="1" x14ac:dyDescent="0.2">
      <c r="S144" s="98"/>
    </row>
    <row r="145" spans="19:19" ht="30" customHeight="1" x14ac:dyDescent="0.2">
      <c r="S145" s="98"/>
    </row>
    <row r="146" spans="19:19" ht="30" customHeight="1" x14ac:dyDescent="0.2">
      <c r="S146" s="98"/>
    </row>
  </sheetData>
  <sheetProtection formatCells="0" formatColumns="0" formatRows="0" insertRows="0"/>
  <mergeCells count="23">
    <mergeCell ref="M10:O10"/>
    <mergeCell ref="D10:D12"/>
    <mergeCell ref="F10:F12"/>
    <mergeCell ref="H10:H12"/>
    <mergeCell ref="J10:J12"/>
    <mergeCell ref="M11:O11"/>
    <mergeCell ref="C8:L8"/>
    <mergeCell ref="M8:O9"/>
    <mergeCell ref="B3:M3"/>
    <mergeCell ref="N3:O3"/>
    <mergeCell ref="C6:O6"/>
    <mergeCell ref="B4:M4"/>
    <mergeCell ref="N4:O4"/>
    <mergeCell ref="A10:A12"/>
    <mergeCell ref="L10:L12"/>
    <mergeCell ref="M12:O12"/>
    <mergeCell ref="A1:A4"/>
    <mergeCell ref="B1:M1"/>
    <mergeCell ref="N1:O1"/>
    <mergeCell ref="B2:M2"/>
    <mergeCell ref="N2:O2"/>
    <mergeCell ref="A8:A9"/>
    <mergeCell ref="B8:B9"/>
  </mergeCells>
  <pageMargins left="0.7" right="0.7" top="0.75" bottom="0.75" header="0.3" footer="0.3"/>
  <pageSetup orientation="portrait" r:id="rId1"/>
  <ignoredErrors>
    <ignoredError sqref="K12" unlockedFormula="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42DE-F181-42C1-AA54-B57253668337}">
  <sheetPr>
    <tabColor rgb="FF00B050"/>
  </sheetPr>
  <dimension ref="A1:U180"/>
  <sheetViews>
    <sheetView topLeftCell="A23" zoomScale="84" zoomScaleNormal="84" workbookViewId="0">
      <selection activeCell="U79" sqref="U79"/>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5.5703125" style="49" customWidth="1"/>
    <col min="16" max="16" width="26.4257812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573"/>
      <c r="C2" s="576" t="s">
        <v>56</v>
      </c>
      <c r="D2" s="577"/>
      <c r="E2" s="577"/>
      <c r="F2" s="577"/>
      <c r="G2" s="577"/>
      <c r="H2" s="577"/>
      <c r="I2" s="577"/>
      <c r="J2" s="577"/>
      <c r="K2" s="577"/>
      <c r="L2" s="577"/>
      <c r="M2" s="578"/>
      <c r="N2" s="579" t="s">
        <v>178</v>
      </c>
      <c r="O2" s="580"/>
      <c r="P2" s="581"/>
      <c r="S2" s="116" t="str">
        <f>+C26</f>
        <v>&gt;= 80%</v>
      </c>
    </row>
    <row r="3" spans="1:19" ht="15.75" customHeight="1" x14ac:dyDescent="0.2">
      <c r="B3" s="574"/>
      <c r="C3" s="582" t="s">
        <v>58</v>
      </c>
      <c r="D3" s="583"/>
      <c r="E3" s="583"/>
      <c r="F3" s="583"/>
      <c r="G3" s="583"/>
      <c r="H3" s="583"/>
      <c r="I3" s="583"/>
      <c r="J3" s="583"/>
      <c r="K3" s="583"/>
      <c r="L3" s="583"/>
      <c r="M3" s="584"/>
      <c r="N3" s="585" t="s">
        <v>269</v>
      </c>
      <c r="O3" s="586"/>
      <c r="P3" s="587"/>
      <c r="S3" s="96">
        <v>0.79999989999999999</v>
      </c>
    </row>
    <row r="4" spans="1:19" ht="15.75" customHeight="1" x14ac:dyDescent="0.2">
      <c r="B4" s="574"/>
      <c r="C4" s="582" t="s">
        <v>59</v>
      </c>
      <c r="D4" s="583"/>
      <c r="E4" s="583"/>
      <c r="F4" s="583"/>
      <c r="G4" s="583"/>
      <c r="H4" s="583"/>
      <c r="I4" s="583"/>
      <c r="J4" s="583"/>
      <c r="K4" s="583"/>
      <c r="L4" s="583"/>
      <c r="M4" s="584"/>
      <c r="N4" s="585" t="s">
        <v>179</v>
      </c>
      <c r="O4" s="586"/>
      <c r="P4" s="587"/>
      <c r="S4" s="96">
        <v>0.70000008999999996</v>
      </c>
    </row>
    <row r="5" spans="1:19" ht="16.5" customHeight="1" thickBot="1" x14ac:dyDescent="0.25">
      <c r="B5" s="575"/>
      <c r="C5" s="588" t="s">
        <v>60</v>
      </c>
      <c r="D5" s="589"/>
      <c r="E5" s="589"/>
      <c r="F5" s="589"/>
      <c r="G5" s="589"/>
      <c r="H5" s="589"/>
      <c r="I5" s="589"/>
      <c r="J5" s="589"/>
      <c r="K5" s="589"/>
      <c r="L5" s="589"/>
      <c r="M5" s="590"/>
      <c r="N5" s="591" t="s">
        <v>61</v>
      </c>
      <c r="O5" s="592"/>
      <c r="P5" s="593"/>
      <c r="S5" s="96">
        <v>0.7</v>
      </c>
    </row>
    <row r="6" spans="1:19" ht="13.5" thickBot="1" x14ac:dyDescent="0.25">
      <c r="B6" s="85"/>
      <c r="C6" s="85"/>
      <c r="D6" s="85"/>
      <c r="E6" s="85"/>
      <c r="F6" s="85"/>
      <c r="G6" s="85"/>
      <c r="H6" s="85"/>
      <c r="I6" s="85"/>
      <c r="J6" s="85"/>
      <c r="K6" s="85"/>
      <c r="L6" s="85"/>
      <c r="M6" s="85"/>
      <c r="N6" s="85"/>
      <c r="O6" s="85"/>
      <c r="P6" s="85"/>
      <c r="S6" s="96"/>
    </row>
    <row r="7" spans="1:19" x14ac:dyDescent="0.2">
      <c r="A7" s="51"/>
      <c r="B7" s="555" t="s">
        <v>65</v>
      </c>
      <c r="C7" s="556"/>
      <c r="D7" s="556"/>
      <c r="E7" s="556"/>
      <c r="F7" s="556"/>
      <c r="G7" s="556"/>
      <c r="H7" s="556"/>
      <c r="I7" s="556"/>
      <c r="J7" s="556"/>
      <c r="K7" s="556"/>
      <c r="L7" s="556"/>
      <c r="M7" s="556"/>
      <c r="N7" s="556"/>
      <c r="O7" s="556"/>
      <c r="P7" s="557"/>
      <c r="Q7" s="51"/>
      <c r="S7" s="96"/>
    </row>
    <row r="8" spans="1:19" ht="13.5" thickBot="1" x14ac:dyDescent="0.25">
      <c r="A8" s="51"/>
      <c r="B8" s="558"/>
      <c r="C8" s="559"/>
      <c r="D8" s="559"/>
      <c r="E8" s="559"/>
      <c r="F8" s="559"/>
      <c r="G8" s="559"/>
      <c r="H8" s="559"/>
      <c r="I8" s="559"/>
      <c r="J8" s="559"/>
      <c r="K8" s="559"/>
      <c r="L8" s="559"/>
      <c r="M8" s="559"/>
      <c r="N8" s="559"/>
      <c r="O8" s="559"/>
      <c r="P8" s="560"/>
      <c r="Q8" s="51"/>
    </row>
    <row r="9" spans="1:19" ht="6.75" customHeight="1" thickBot="1" x14ac:dyDescent="0.25">
      <c r="A9" s="51"/>
      <c r="B9" s="561"/>
      <c r="C9" s="561"/>
      <c r="D9" s="561"/>
      <c r="E9" s="561"/>
      <c r="F9" s="561"/>
      <c r="G9" s="561"/>
      <c r="H9" s="561"/>
      <c r="I9" s="561"/>
      <c r="J9" s="561"/>
      <c r="K9" s="561"/>
      <c r="L9" s="561"/>
      <c r="M9" s="561"/>
      <c r="N9" s="561"/>
      <c r="O9" s="561"/>
      <c r="P9" s="561"/>
      <c r="Q9" s="51"/>
    </row>
    <row r="10" spans="1:19" ht="26.25" customHeight="1" thickBot="1" x14ac:dyDescent="0.25">
      <c r="A10" s="51"/>
      <c r="B10" s="86" t="s">
        <v>83</v>
      </c>
      <c r="C10" s="562">
        <v>2024</v>
      </c>
      <c r="D10" s="563"/>
      <c r="E10" s="563"/>
      <c r="F10" s="563"/>
      <c r="G10" s="563"/>
      <c r="H10" s="563"/>
      <c r="I10" s="564"/>
      <c r="J10" s="565" t="s">
        <v>1</v>
      </c>
      <c r="K10" s="566"/>
      <c r="L10" s="566"/>
      <c r="M10" s="566"/>
      <c r="N10" s="567" t="s">
        <v>282</v>
      </c>
      <c r="O10" s="568"/>
      <c r="P10" s="569"/>
      <c r="Q10" s="51"/>
    </row>
    <row r="11" spans="1:19" ht="4.5" customHeight="1" thickBot="1" x14ac:dyDescent="0.25">
      <c r="A11" s="51"/>
      <c r="B11" s="570"/>
      <c r="C11" s="571"/>
      <c r="D11" s="571"/>
      <c r="E11" s="571"/>
      <c r="F11" s="571"/>
      <c r="G11" s="571"/>
      <c r="H11" s="571"/>
      <c r="I11" s="571"/>
      <c r="J11" s="571"/>
      <c r="K11" s="571"/>
      <c r="L11" s="571"/>
      <c r="M11" s="571"/>
      <c r="N11" s="571"/>
      <c r="O11" s="571"/>
      <c r="P11" s="572"/>
      <c r="Q11" s="51"/>
    </row>
    <row r="12" spans="1:19" ht="13.5" thickBot="1" x14ac:dyDescent="0.25">
      <c r="A12" s="51"/>
      <c r="B12" s="60" t="s">
        <v>0</v>
      </c>
      <c r="C12" s="503" t="s">
        <v>171</v>
      </c>
      <c r="D12" s="503"/>
      <c r="E12" s="503"/>
      <c r="F12" s="503"/>
      <c r="G12" s="503"/>
      <c r="H12" s="503"/>
      <c r="I12" s="503"/>
      <c r="J12" s="503"/>
      <c r="K12" s="503"/>
      <c r="L12" s="503"/>
      <c r="M12" s="503"/>
      <c r="N12" s="503"/>
      <c r="O12" s="503"/>
      <c r="P12" s="504"/>
      <c r="Q12" s="51"/>
    </row>
    <row r="13" spans="1:19" ht="4.5" customHeight="1" thickBot="1" x14ac:dyDescent="0.25">
      <c r="A13" s="51"/>
      <c r="B13" s="499"/>
      <c r="C13" s="500"/>
      <c r="D13" s="500"/>
      <c r="E13" s="500"/>
      <c r="F13" s="500"/>
      <c r="G13" s="500"/>
      <c r="H13" s="500"/>
      <c r="I13" s="500"/>
      <c r="J13" s="500"/>
      <c r="K13" s="500"/>
      <c r="L13" s="500"/>
      <c r="M13" s="500"/>
      <c r="N13" s="500"/>
      <c r="O13" s="500"/>
      <c r="P13" s="501"/>
      <c r="Q13" s="51"/>
    </row>
    <row r="14" spans="1:19" ht="18" customHeight="1" thickBot="1" x14ac:dyDescent="0.25">
      <c r="A14" s="51"/>
      <c r="B14" s="60" t="s">
        <v>6</v>
      </c>
      <c r="C14" s="715" t="s">
        <v>216</v>
      </c>
      <c r="D14" s="716"/>
      <c r="E14" s="716"/>
      <c r="F14" s="716"/>
      <c r="G14" s="716"/>
      <c r="H14" s="716"/>
      <c r="I14" s="716"/>
      <c r="J14" s="716"/>
      <c r="K14" s="716"/>
      <c r="L14" s="716"/>
      <c r="M14" s="716"/>
      <c r="N14" s="716"/>
      <c r="O14" s="716"/>
      <c r="P14" s="717"/>
      <c r="Q14" s="51"/>
    </row>
    <row r="15" spans="1:19" ht="4.5" customHeight="1" thickBot="1" x14ac:dyDescent="0.25">
      <c r="A15" s="51"/>
      <c r="B15" s="512"/>
      <c r="C15" s="513"/>
      <c r="D15" s="513"/>
      <c r="E15" s="513"/>
      <c r="F15" s="513"/>
      <c r="G15" s="513"/>
      <c r="H15" s="513"/>
      <c r="I15" s="513"/>
      <c r="J15" s="513"/>
      <c r="K15" s="513"/>
      <c r="L15" s="513"/>
      <c r="M15" s="513"/>
      <c r="N15" s="513"/>
      <c r="O15" s="513"/>
      <c r="P15" s="514"/>
      <c r="Q15" s="51"/>
    </row>
    <row r="16" spans="1:19" ht="32.25" customHeight="1" thickBot="1" x14ac:dyDescent="0.25">
      <c r="A16" s="51"/>
      <c r="B16" s="60" t="s">
        <v>25</v>
      </c>
      <c r="C16" s="718" t="s">
        <v>211</v>
      </c>
      <c r="D16" s="719"/>
      <c r="E16" s="719"/>
      <c r="F16" s="719"/>
      <c r="G16" s="719"/>
      <c r="H16" s="719"/>
      <c r="I16" s="719"/>
      <c r="J16" s="719"/>
      <c r="K16" s="719"/>
      <c r="L16" s="719"/>
      <c r="M16" s="719"/>
      <c r="N16" s="719"/>
      <c r="O16" s="719"/>
      <c r="P16" s="720"/>
      <c r="Q16" s="51"/>
    </row>
    <row r="17" spans="1:21" ht="4.5" customHeight="1" thickBot="1" x14ac:dyDescent="0.25">
      <c r="A17" s="51"/>
      <c r="B17" s="512"/>
      <c r="C17" s="513"/>
      <c r="D17" s="513"/>
      <c r="E17" s="513"/>
      <c r="F17" s="513"/>
      <c r="G17" s="513"/>
      <c r="H17" s="513"/>
      <c r="I17" s="513"/>
      <c r="J17" s="513"/>
      <c r="K17" s="513"/>
      <c r="L17" s="513"/>
      <c r="M17" s="513"/>
      <c r="N17" s="513"/>
      <c r="O17" s="513"/>
      <c r="P17" s="514"/>
      <c r="Q17" s="51"/>
    </row>
    <row r="18" spans="1:21" ht="26.25" customHeight="1" thickBot="1" x14ac:dyDescent="0.25">
      <c r="A18" s="51"/>
      <c r="B18" s="60" t="s">
        <v>11</v>
      </c>
      <c r="C18" s="709" t="s">
        <v>320</v>
      </c>
      <c r="D18" s="710"/>
      <c r="E18" s="710"/>
      <c r="F18" s="710"/>
      <c r="G18" s="710"/>
      <c r="H18" s="710"/>
      <c r="I18" s="710"/>
      <c r="J18" s="710"/>
      <c r="K18" s="710"/>
      <c r="L18" s="710"/>
      <c r="M18" s="710"/>
      <c r="N18" s="710"/>
      <c r="O18" s="710"/>
      <c r="P18" s="711"/>
      <c r="Q18" s="51"/>
    </row>
    <row r="19" spans="1:21" ht="4.5" customHeight="1" thickBot="1" x14ac:dyDescent="0.25">
      <c r="A19" s="51"/>
      <c r="B19" s="534"/>
      <c r="C19" s="534"/>
      <c r="D19" s="534"/>
      <c r="E19" s="534"/>
      <c r="F19" s="534"/>
      <c r="G19" s="534"/>
      <c r="H19" s="534"/>
      <c r="I19" s="534"/>
      <c r="J19" s="534"/>
      <c r="K19" s="534"/>
      <c r="L19" s="534"/>
      <c r="M19" s="534"/>
      <c r="N19" s="534"/>
      <c r="O19" s="534"/>
      <c r="P19" s="534"/>
      <c r="Q19" s="51"/>
    </row>
    <row r="20" spans="1:21"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21" ht="4.5" customHeight="1" thickBot="1" x14ac:dyDescent="0.25">
      <c r="A21" s="51"/>
      <c r="B21" s="538"/>
      <c r="C21" s="539"/>
      <c r="D21" s="539"/>
      <c r="E21" s="539"/>
      <c r="F21" s="539"/>
      <c r="G21" s="539"/>
      <c r="H21" s="539"/>
      <c r="I21" s="539"/>
      <c r="J21" s="539"/>
      <c r="K21" s="539"/>
      <c r="L21" s="539"/>
      <c r="M21" s="539"/>
      <c r="N21" s="539"/>
      <c r="O21" s="539"/>
      <c r="P21" s="540"/>
      <c r="Q21" s="51"/>
    </row>
    <row r="22" spans="1:21" ht="40.5" customHeight="1" thickBot="1" x14ac:dyDescent="0.25">
      <c r="A22" s="51"/>
      <c r="B22" s="60" t="s">
        <v>3</v>
      </c>
      <c r="C22" s="712" t="s">
        <v>228</v>
      </c>
      <c r="D22" s="713"/>
      <c r="E22" s="713"/>
      <c r="F22" s="713"/>
      <c r="G22" s="713"/>
      <c r="H22" s="713"/>
      <c r="I22" s="713"/>
      <c r="J22" s="713"/>
      <c r="K22" s="713"/>
      <c r="L22" s="713"/>
      <c r="M22" s="713"/>
      <c r="N22" s="713"/>
      <c r="O22" s="713"/>
      <c r="P22" s="714"/>
      <c r="Q22" s="51"/>
    </row>
    <row r="23" spans="1:21" ht="4.5" customHeight="1" thickBot="1" x14ac:dyDescent="0.25">
      <c r="A23" s="51"/>
      <c r="B23" s="512"/>
      <c r="C23" s="513"/>
      <c r="D23" s="513"/>
      <c r="E23" s="513"/>
      <c r="F23" s="513"/>
      <c r="G23" s="513"/>
      <c r="H23" s="513"/>
      <c r="I23" s="513"/>
      <c r="J23" s="513"/>
      <c r="K23" s="513"/>
      <c r="L23" s="513"/>
      <c r="M23" s="513"/>
      <c r="N23" s="513"/>
      <c r="O23" s="513"/>
      <c r="P23" s="514"/>
      <c r="Q23" s="51"/>
    </row>
    <row r="24" spans="1:21" ht="72.75" customHeight="1" thickBot="1" x14ac:dyDescent="0.25">
      <c r="A24" s="51"/>
      <c r="B24" s="60" t="s">
        <v>12</v>
      </c>
      <c r="C24" s="516" t="s">
        <v>267</v>
      </c>
      <c r="D24" s="698"/>
      <c r="E24" s="698"/>
      <c r="F24" s="698"/>
      <c r="G24" s="698"/>
      <c r="H24" s="698"/>
      <c r="I24" s="698"/>
      <c r="J24" s="698"/>
      <c r="K24" s="698"/>
      <c r="L24" s="698"/>
      <c r="M24" s="698"/>
      <c r="N24" s="698"/>
      <c r="O24" s="698"/>
      <c r="P24" s="699"/>
      <c r="Q24" s="51"/>
    </row>
    <row r="25" spans="1:21" ht="4.5" customHeight="1" thickBot="1" x14ac:dyDescent="0.25">
      <c r="A25" s="51"/>
      <c r="B25" s="519"/>
      <c r="C25" s="520"/>
      <c r="D25" s="520"/>
      <c r="E25" s="520"/>
      <c r="F25" s="520"/>
      <c r="G25" s="520"/>
      <c r="H25" s="520"/>
      <c r="I25" s="520"/>
      <c r="J25" s="520"/>
      <c r="K25" s="520"/>
      <c r="L25" s="520"/>
      <c r="M25" s="520"/>
      <c r="N25" s="520"/>
      <c r="O25" s="520"/>
      <c r="P25" s="521"/>
      <c r="Q25" s="51"/>
    </row>
    <row r="26" spans="1:21" ht="13.5" customHeight="1" thickBot="1" x14ac:dyDescent="0.3">
      <c r="A26" s="51"/>
      <c r="B26" s="61" t="s">
        <v>2</v>
      </c>
      <c r="C26" s="700" t="s">
        <v>303</v>
      </c>
      <c r="D26" s="701"/>
      <c r="E26" s="701"/>
      <c r="F26" s="701"/>
      <c r="G26" s="701"/>
      <c r="H26" s="701"/>
      <c r="I26" s="701"/>
      <c r="J26" s="701"/>
      <c r="K26" s="701"/>
      <c r="L26" s="701"/>
      <c r="M26" s="701"/>
      <c r="N26" s="701"/>
      <c r="O26" s="701"/>
      <c r="P26" s="702"/>
      <c r="Q26" s="151"/>
      <c r="R26" s="152"/>
      <c r="S26" s="152"/>
      <c r="T26" s="152"/>
      <c r="U26" s="152"/>
    </row>
    <row r="27" spans="1:21" ht="4.5" customHeight="1" thickBot="1" x14ac:dyDescent="0.25">
      <c r="A27" s="51"/>
      <c r="B27" s="525"/>
      <c r="C27" s="526"/>
      <c r="D27" s="526"/>
      <c r="E27" s="526"/>
      <c r="F27" s="526"/>
      <c r="G27" s="526"/>
      <c r="H27" s="526"/>
      <c r="I27" s="526"/>
      <c r="J27" s="526"/>
      <c r="K27" s="526"/>
      <c r="L27" s="526"/>
      <c r="M27" s="526"/>
      <c r="N27" s="526"/>
      <c r="O27" s="526"/>
      <c r="P27" s="527"/>
      <c r="Q27" s="51"/>
    </row>
    <row r="28" spans="1:21" s="140" customFormat="1" ht="18" customHeight="1" thickBot="1" x14ac:dyDescent="0.25">
      <c r="A28" s="139"/>
      <c r="B28" s="135" t="s">
        <v>13</v>
      </c>
      <c r="C28" s="136" t="s">
        <v>14</v>
      </c>
      <c r="D28" s="675" t="s">
        <v>189</v>
      </c>
      <c r="E28" s="676"/>
      <c r="F28" s="153">
        <v>0.8</v>
      </c>
      <c r="G28" s="146"/>
      <c r="H28" s="703" t="s">
        <v>15</v>
      </c>
      <c r="I28" s="703"/>
      <c r="J28" s="703"/>
      <c r="K28" s="704" t="s">
        <v>220</v>
      </c>
      <c r="L28" s="705"/>
      <c r="M28" s="706"/>
      <c r="N28" s="707" t="s">
        <v>16</v>
      </c>
      <c r="O28" s="708"/>
      <c r="P28" s="154" t="s">
        <v>221</v>
      </c>
      <c r="Q28" s="139"/>
      <c r="S28" s="141"/>
    </row>
    <row r="29" spans="1:21" ht="4.5" customHeight="1" thickBot="1" x14ac:dyDescent="0.25">
      <c r="A29" s="51"/>
      <c r="B29" s="509"/>
      <c r="C29" s="510"/>
      <c r="D29" s="510"/>
      <c r="E29" s="510"/>
      <c r="F29" s="510"/>
      <c r="G29" s="510"/>
      <c r="H29" s="510"/>
      <c r="I29" s="510"/>
      <c r="J29" s="510"/>
      <c r="K29" s="510"/>
      <c r="L29" s="510"/>
      <c r="M29" s="510"/>
      <c r="N29" s="510"/>
      <c r="O29" s="510"/>
      <c r="P29" s="511"/>
      <c r="Q29" s="51"/>
    </row>
    <row r="30" spans="1:21" ht="13.5" thickBot="1" x14ac:dyDescent="0.25">
      <c r="A30" s="51"/>
      <c r="B30" s="84" t="s">
        <v>7</v>
      </c>
      <c r="C30" s="502" t="s">
        <v>177</v>
      </c>
      <c r="D30" s="503"/>
      <c r="E30" s="503"/>
      <c r="F30" s="503"/>
      <c r="G30" s="503"/>
      <c r="H30" s="503"/>
      <c r="I30" s="503"/>
      <c r="J30" s="503"/>
      <c r="K30" s="503"/>
      <c r="L30" s="503"/>
      <c r="M30" s="503"/>
      <c r="N30" s="503"/>
      <c r="O30" s="503"/>
      <c r="P30" s="504"/>
      <c r="Q30" s="51"/>
    </row>
    <row r="31" spans="1:21" ht="4.5" customHeight="1" thickBot="1" x14ac:dyDescent="0.25">
      <c r="A31" s="51"/>
      <c r="B31" s="512"/>
      <c r="C31" s="513"/>
      <c r="D31" s="513"/>
      <c r="E31" s="513"/>
      <c r="F31" s="513"/>
      <c r="G31" s="513"/>
      <c r="H31" s="513"/>
      <c r="I31" s="513"/>
      <c r="J31" s="513"/>
      <c r="K31" s="513"/>
      <c r="L31" s="513"/>
      <c r="M31" s="513"/>
      <c r="N31" s="513"/>
      <c r="O31" s="513"/>
      <c r="P31" s="514"/>
      <c r="Q31" s="51"/>
    </row>
    <row r="32" spans="1:21" ht="13.5" thickBot="1" x14ac:dyDescent="0.25">
      <c r="A32" s="51"/>
      <c r="B32" s="84" t="s">
        <v>4</v>
      </c>
      <c r="C32" s="515" t="s">
        <v>71</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71</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515" t="s">
        <v>71</v>
      </c>
      <c r="D36" s="503"/>
      <c r="E36" s="503"/>
      <c r="F36" s="503"/>
      <c r="G36" s="503"/>
      <c r="H36" s="503"/>
      <c r="I36" s="503"/>
      <c r="J36" s="503"/>
      <c r="K36" s="503"/>
      <c r="L36" s="503"/>
      <c r="M36" s="503"/>
      <c r="N36" s="503"/>
      <c r="O36" s="503"/>
      <c r="P36" s="504"/>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x14ac:dyDescent="0.2">
      <c r="A39" s="51"/>
      <c r="B39" s="88" t="s">
        <v>22</v>
      </c>
      <c r="C39" s="505" t="s">
        <v>18</v>
      </c>
      <c r="D39" s="506"/>
      <c r="E39" s="506"/>
      <c r="F39" s="506"/>
      <c r="G39" s="508"/>
      <c r="H39" s="505" t="s">
        <v>7</v>
      </c>
      <c r="I39" s="506"/>
      <c r="J39" s="506"/>
      <c r="K39" s="506"/>
      <c r="L39" s="508"/>
      <c r="M39" s="505" t="s">
        <v>19</v>
      </c>
      <c r="N39" s="506"/>
      <c r="O39" s="507"/>
      <c r="P39" s="508"/>
      <c r="Q39" s="51"/>
    </row>
    <row r="40" spans="1:17" ht="54" customHeight="1" x14ac:dyDescent="0.2">
      <c r="A40" s="51"/>
      <c r="B40" s="155" t="s">
        <v>306</v>
      </c>
      <c r="C40" s="694" t="s">
        <v>190</v>
      </c>
      <c r="D40" s="694"/>
      <c r="E40" s="694"/>
      <c r="F40" s="694"/>
      <c r="G40" s="694"/>
      <c r="H40" s="695" t="s">
        <v>191</v>
      </c>
      <c r="I40" s="695"/>
      <c r="J40" s="695"/>
      <c r="K40" s="695"/>
      <c r="L40" s="695"/>
      <c r="M40" s="694" t="s">
        <v>299</v>
      </c>
      <c r="N40" s="694"/>
      <c r="O40" s="694"/>
      <c r="P40" s="696"/>
      <c r="Q40" s="51"/>
    </row>
    <row r="41" spans="1:17" ht="55.5" customHeight="1" x14ac:dyDescent="0.2">
      <c r="A41" s="51"/>
      <c r="B41" s="155" t="s">
        <v>229</v>
      </c>
      <c r="C41" s="697" t="s">
        <v>190</v>
      </c>
      <c r="D41" s="697"/>
      <c r="E41" s="697"/>
      <c r="F41" s="697"/>
      <c r="G41" s="697"/>
      <c r="H41" s="695" t="s">
        <v>191</v>
      </c>
      <c r="I41" s="695"/>
      <c r="J41" s="695"/>
      <c r="K41" s="695"/>
      <c r="L41" s="695"/>
      <c r="M41" s="694" t="s">
        <v>299</v>
      </c>
      <c r="N41" s="694"/>
      <c r="O41" s="694"/>
      <c r="P41" s="696"/>
      <c r="Q41" s="51"/>
    </row>
    <row r="42" spans="1:17" ht="13.5" customHeight="1" x14ac:dyDescent="0.2">
      <c r="A42" s="51"/>
      <c r="B42" s="138"/>
      <c r="C42" s="692"/>
      <c r="D42" s="692"/>
      <c r="E42" s="692"/>
      <c r="F42" s="692"/>
      <c r="G42" s="692"/>
      <c r="H42" s="692"/>
      <c r="I42" s="692"/>
      <c r="J42" s="692"/>
      <c r="K42" s="692"/>
      <c r="L42" s="692"/>
      <c r="M42" s="692"/>
      <c r="N42" s="692"/>
      <c r="O42" s="692"/>
      <c r="P42" s="69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689" t="s">
        <v>8</v>
      </c>
      <c r="C46" s="690"/>
      <c r="D46" s="690"/>
      <c r="E46" s="690"/>
      <c r="F46" s="690"/>
      <c r="G46" s="690"/>
      <c r="H46" s="690"/>
      <c r="I46" s="690"/>
      <c r="J46" s="690"/>
      <c r="K46" s="690"/>
      <c r="L46" s="690"/>
      <c r="M46" s="690"/>
      <c r="N46" s="690"/>
      <c r="O46" s="690"/>
      <c r="P46" s="691"/>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118" t="s">
        <v>9</v>
      </c>
      <c r="D48" s="119" t="s">
        <v>149</v>
      </c>
      <c r="E48" s="119" t="s">
        <v>150</v>
      </c>
      <c r="F48" s="119" t="s">
        <v>151</v>
      </c>
      <c r="G48" s="119" t="s">
        <v>152</v>
      </c>
      <c r="H48" s="119" t="s">
        <v>153</v>
      </c>
      <c r="I48" s="119" t="s">
        <v>154</v>
      </c>
      <c r="J48" s="119" t="s">
        <v>155</v>
      </c>
      <c r="K48" s="119" t="s">
        <v>156</v>
      </c>
      <c r="L48" s="119" t="s">
        <v>157</v>
      </c>
      <c r="M48" s="119" t="s">
        <v>158</v>
      </c>
      <c r="N48" s="119" t="s">
        <v>159</v>
      </c>
      <c r="O48" s="120" t="s">
        <v>160</v>
      </c>
      <c r="P48" s="121" t="s">
        <v>10</v>
      </c>
      <c r="Q48" s="51"/>
    </row>
    <row r="49" spans="1:17" ht="13.5" thickBot="1" x14ac:dyDescent="0.25">
      <c r="A49" s="51"/>
      <c r="B49" s="478"/>
      <c r="C49" s="122" t="s">
        <v>10</v>
      </c>
      <c r="D49" s="123"/>
      <c r="E49" s="123"/>
      <c r="F49" s="124">
        <f>+RegistroBienestar!D14</f>
        <v>0.96875</v>
      </c>
      <c r="G49" s="123"/>
      <c r="H49" s="123"/>
      <c r="I49" s="124">
        <f>+RegistroBienestar!F14</f>
        <v>1</v>
      </c>
      <c r="J49" s="123"/>
      <c r="K49" s="123"/>
      <c r="L49" s="124">
        <f>+RegistroBienestar!H14</f>
        <v>1</v>
      </c>
      <c r="M49" s="123"/>
      <c r="N49" s="123"/>
      <c r="O49" s="125">
        <f>RegistroBienestar!J14</f>
        <v>0.99646979044782469</v>
      </c>
      <c r="P49" s="126">
        <f>+RegistroBienestar!L14</f>
        <v>0.99554536846527886</v>
      </c>
      <c r="Q49" s="51"/>
    </row>
    <row r="50" spans="1:17" ht="4.5" customHeight="1" thickBot="1" x14ac:dyDescent="0.25">
      <c r="A50" s="51"/>
      <c r="B50" s="94">
        <v>0.9</v>
      </c>
      <c r="C50" s="71"/>
      <c r="D50" s="71"/>
      <c r="E50" s="71"/>
      <c r="F50" s="127">
        <v>0.8</v>
      </c>
      <c r="G50" s="71"/>
      <c r="H50" s="71"/>
      <c r="I50" s="127">
        <v>0.8</v>
      </c>
      <c r="J50" s="71"/>
      <c r="K50" s="71"/>
      <c r="L50" s="127">
        <v>0.8</v>
      </c>
      <c r="M50" s="71"/>
      <c r="N50" s="71"/>
      <c r="O50" s="127">
        <v>0.8</v>
      </c>
      <c r="P50" s="127">
        <v>0.8</v>
      </c>
      <c r="Q50" s="51"/>
    </row>
    <row r="51" spans="1:17" ht="22.5" customHeight="1" thickBot="1" x14ac:dyDescent="0.25">
      <c r="A51" s="51"/>
      <c r="B51" s="535" t="s">
        <v>21</v>
      </c>
      <c r="C51" s="536"/>
      <c r="D51" s="536"/>
      <c r="E51" s="536"/>
      <c r="F51" s="536"/>
      <c r="G51" s="536"/>
      <c r="H51" s="536"/>
      <c r="I51" s="536"/>
      <c r="J51" s="536"/>
      <c r="K51" s="536"/>
      <c r="L51" s="536"/>
      <c r="M51" s="536"/>
      <c r="N51" s="536"/>
      <c r="O51" s="536"/>
      <c r="P51" s="537"/>
      <c r="Q51" s="51"/>
    </row>
    <row r="52" spans="1:17" x14ac:dyDescent="0.2">
      <c r="A52" s="51"/>
      <c r="B52" s="453"/>
      <c r="C52" s="454"/>
      <c r="D52" s="454"/>
      <c r="E52" s="454"/>
      <c r="F52" s="454"/>
      <c r="G52" s="454"/>
      <c r="H52" s="454"/>
      <c r="I52" s="454"/>
      <c r="J52" s="454"/>
      <c r="K52" s="454"/>
      <c r="L52" s="454"/>
      <c r="M52" s="454"/>
      <c r="N52" s="454"/>
      <c r="O52" s="454"/>
      <c r="P52" s="455"/>
      <c r="Q52" s="51"/>
    </row>
    <row r="53" spans="1:17" x14ac:dyDescent="0.2">
      <c r="A53" s="51"/>
      <c r="B53" s="456"/>
      <c r="C53" s="457"/>
      <c r="D53" s="457"/>
      <c r="E53" s="457"/>
      <c r="F53" s="457"/>
      <c r="G53" s="457"/>
      <c r="H53" s="457"/>
      <c r="I53" s="457"/>
      <c r="J53" s="457"/>
      <c r="K53" s="457"/>
      <c r="L53" s="457"/>
      <c r="M53" s="457"/>
      <c r="N53" s="457"/>
      <c r="O53" s="457"/>
      <c r="P53" s="458"/>
      <c r="Q53" s="51"/>
    </row>
    <row r="54" spans="1:17" x14ac:dyDescent="0.2">
      <c r="A54" s="51"/>
      <c r="B54" s="456"/>
      <c r="C54" s="457"/>
      <c r="D54" s="457"/>
      <c r="E54" s="457"/>
      <c r="F54" s="457"/>
      <c r="G54" s="457"/>
      <c r="H54" s="457"/>
      <c r="I54" s="457"/>
      <c r="J54" s="457"/>
      <c r="K54" s="457"/>
      <c r="L54" s="457"/>
      <c r="M54" s="457"/>
      <c r="N54" s="457"/>
      <c r="O54" s="457"/>
      <c r="P54" s="458"/>
      <c r="Q54" s="51"/>
    </row>
    <row r="55" spans="1:17" x14ac:dyDescent="0.2">
      <c r="A55" s="51"/>
      <c r="B55" s="456"/>
      <c r="C55" s="457"/>
      <c r="D55" s="457"/>
      <c r="E55" s="457"/>
      <c r="F55" s="457"/>
      <c r="G55" s="457"/>
      <c r="H55" s="457"/>
      <c r="I55" s="457"/>
      <c r="J55" s="457"/>
      <c r="K55" s="457"/>
      <c r="L55" s="457"/>
      <c r="M55" s="457"/>
      <c r="N55" s="457"/>
      <c r="O55" s="457"/>
      <c r="P55" s="458"/>
      <c r="Q55" s="51"/>
    </row>
    <row r="56" spans="1:17" x14ac:dyDescent="0.2">
      <c r="A56" s="51"/>
      <c r="B56" s="456"/>
      <c r="C56" s="457"/>
      <c r="D56" s="457"/>
      <c r="E56" s="457"/>
      <c r="F56" s="457"/>
      <c r="G56" s="457"/>
      <c r="H56" s="457"/>
      <c r="I56" s="457"/>
      <c r="J56" s="457"/>
      <c r="K56" s="457"/>
      <c r="L56" s="457"/>
      <c r="M56" s="457"/>
      <c r="N56" s="457"/>
      <c r="O56" s="457"/>
      <c r="P56" s="458"/>
      <c r="Q56" s="51"/>
    </row>
    <row r="57" spans="1:17" x14ac:dyDescent="0.2">
      <c r="A57" s="51"/>
      <c r="B57" s="456"/>
      <c r="C57" s="457"/>
      <c r="D57" s="457"/>
      <c r="E57" s="457"/>
      <c r="F57" s="457"/>
      <c r="G57" s="457"/>
      <c r="H57" s="457"/>
      <c r="I57" s="457"/>
      <c r="J57" s="457"/>
      <c r="K57" s="457"/>
      <c r="L57" s="457"/>
      <c r="M57" s="457"/>
      <c r="N57" s="457"/>
      <c r="O57" s="457"/>
      <c r="P57" s="458"/>
      <c r="Q57" s="51"/>
    </row>
    <row r="58" spans="1:17" x14ac:dyDescent="0.2">
      <c r="A58" s="51"/>
      <c r="B58" s="456"/>
      <c r="C58" s="457"/>
      <c r="D58" s="457"/>
      <c r="E58" s="457"/>
      <c r="F58" s="457"/>
      <c r="G58" s="457"/>
      <c r="H58" s="457"/>
      <c r="I58" s="457"/>
      <c r="J58" s="457"/>
      <c r="K58" s="457"/>
      <c r="L58" s="457"/>
      <c r="M58" s="457"/>
      <c r="N58" s="457"/>
      <c r="O58" s="457"/>
      <c r="P58" s="458"/>
      <c r="Q58" s="51"/>
    </row>
    <row r="59" spans="1:17"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x14ac:dyDescent="0.2">
      <c r="A64" s="51"/>
      <c r="B64" s="456"/>
      <c r="C64" s="457"/>
      <c r="D64" s="457"/>
      <c r="E64" s="457"/>
      <c r="F64" s="457"/>
      <c r="G64" s="457"/>
      <c r="H64" s="457"/>
      <c r="I64" s="457"/>
      <c r="J64" s="457"/>
      <c r="K64" s="457"/>
      <c r="L64" s="457"/>
      <c r="M64" s="457"/>
      <c r="N64" s="457"/>
      <c r="O64" s="457"/>
      <c r="P64" s="458"/>
      <c r="Q64" s="51"/>
    </row>
    <row r="65" spans="1:19" x14ac:dyDescent="0.2">
      <c r="A65" s="51"/>
      <c r="B65" s="456"/>
      <c r="C65" s="457"/>
      <c r="D65" s="457"/>
      <c r="E65" s="457"/>
      <c r="F65" s="457"/>
      <c r="G65" s="457"/>
      <c r="H65" s="457"/>
      <c r="I65" s="457"/>
      <c r="J65" s="457"/>
      <c r="K65" s="457"/>
      <c r="L65" s="457"/>
      <c r="M65" s="457"/>
      <c r="N65" s="457"/>
      <c r="O65" s="457"/>
      <c r="P65" s="458"/>
      <c r="Q65" s="51"/>
    </row>
    <row r="66" spans="1:19" x14ac:dyDescent="0.2">
      <c r="A66" s="51"/>
      <c r="B66" s="456"/>
      <c r="C66" s="457"/>
      <c r="D66" s="457"/>
      <c r="E66" s="457"/>
      <c r="F66" s="457"/>
      <c r="G66" s="457"/>
      <c r="H66" s="457"/>
      <c r="I66" s="457"/>
      <c r="J66" s="457"/>
      <c r="K66" s="457"/>
      <c r="L66" s="457"/>
      <c r="M66" s="457"/>
      <c r="N66" s="457"/>
      <c r="O66" s="457"/>
      <c r="P66" s="458"/>
      <c r="Q66" s="51"/>
    </row>
    <row r="67" spans="1:19" ht="13.5" thickBot="1" x14ac:dyDescent="0.25">
      <c r="A67" s="51"/>
      <c r="B67" s="459"/>
      <c r="C67" s="460"/>
      <c r="D67" s="460"/>
      <c r="E67" s="460"/>
      <c r="F67" s="460"/>
      <c r="G67" s="460"/>
      <c r="H67" s="460"/>
      <c r="I67" s="460"/>
      <c r="J67" s="460"/>
      <c r="K67" s="460"/>
      <c r="L67" s="460"/>
      <c r="M67" s="460"/>
      <c r="N67" s="460"/>
      <c r="O67" s="460"/>
      <c r="P67" s="461"/>
      <c r="Q67" s="51"/>
    </row>
    <row r="68" spans="1:19"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19" ht="15" customHeight="1" x14ac:dyDescent="0.2">
      <c r="A69" s="51"/>
      <c r="B69" s="649" t="s">
        <v>5</v>
      </c>
      <c r="C69" s="677" t="s">
        <v>336</v>
      </c>
      <c r="D69" s="678"/>
      <c r="E69" s="678"/>
      <c r="F69" s="678"/>
      <c r="G69" s="678"/>
      <c r="H69" s="678"/>
      <c r="I69" s="678"/>
      <c r="J69" s="678"/>
      <c r="K69" s="678"/>
      <c r="L69" s="678"/>
      <c r="M69" s="678"/>
      <c r="N69" s="678"/>
      <c r="O69" s="678"/>
      <c r="P69" s="679"/>
      <c r="Q69" s="51"/>
    </row>
    <row r="70" spans="1:19" ht="130.5" customHeight="1" thickBot="1" x14ac:dyDescent="0.25">
      <c r="A70" s="51"/>
      <c r="B70" s="650"/>
      <c r="C70" s="683" t="s">
        <v>353</v>
      </c>
      <c r="D70" s="684"/>
      <c r="E70" s="684"/>
      <c r="F70" s="684"/>
      <c r="G70" s="684"/>
      <c r="H70" s="684"/>
      <c r="I70" s="684"/>
      <c r="J70" s="684"/>
      <c r="K70" s="684"/>
      <c r="L70" s="684"/>
      <c r="M70" s="684"/>
      <c r="N70" s="684"/>
      <c r="O70" s="684"/>
      <c r="P70" s="685"/>
      <c r="Q70" s="51"/>
    </row>
    <row r="71" spans="1:19" ht="15" customHeight="1" x14ac:dyDescent="0.2">
      <c r="A71" s="51"/>
      <c r="B71" s="650"/>
      <c r="C71" s="677" t="s">
        <v>309</v>
      </c>
      <c r="D71" s="678"/>
      <c r="E71" s="678"/>
      <c r="F71" s="678"/>
      <c r="G71" s="678"/>
      <c r="H71" s="678"/>
      <c r="I71" s="678"/>
      <c r="J71" s="678"/>
      <c r="K71" s="678"/>
      <c r="L71" s="678"/>
      <c r="M71" s="678"/>
      <c r="N71" s="678"/>
      <c r="O71" s="678"/>
      <c r="P71" s="679"/>
      <c r="Q71" s="51"/>
    </row>
    <row r="72" spans="1:19" ht="114.75" customHeight="1" thickBot="1" x14ac:dyDescent="0.25">
      <c r="A72" s="51"/>
      <c r="B72" s="650"/>
      <c r="C72" s="683" t="s">
        <v>352</v>
      </c>
      <c r="D72" s="684"/>
      <c r="E72" s="684"/>
      <c r="F72" s="684"/>
      <c r="G72" s="684"/>
      <c r="H72" s="684"/>
      <c r="I72" s="684"/>
      <c r="J72" s="684"/>
      <c r="K72" s="684"/>
      <c r="L72" s="684"/>
      <c r="M72" s="684"/>
      <c r="N72" s="684"/>
      <c r="O72" s="684"/>
      <c r="P72" s="685"/>
      <c r="Q72" s="51"/>
    </row>
    <row r="73" spans="1:19" ht="15" customHeight="1" x14ac:dyDescent="0.2">
      <c r="A73" s="51"/>
      <c r="B73" s="650"/>
      <c r="C73" s="677" t="s">
        <v>187</v>
      </c>
      <c r="D73" s="678"/>
      <c r="E73" s="678"/>
      <c r="F73" s="678"/>
      <c r="G73" s="678"/>
      <c r="H73" s="678"/>
      <c r="I73" s="678"/>
      <c r="J73" s="678"/>
      <c r="K73" s="678"/>
      <c r="L73" s="678"/>
      <c r="M73" s="678"/>
      <c r="N73" s="678"/>
      <c r="O73" s="678"/>
      <c r="P73" s="679"/>
      <c r="Q73" s="51"/>
    </row>
    <row r="74" spans="1:19" ht="186.75" customHeight="1" x14ac:dyDescent="0.2">
      <c r="A74" s="51"/>
      <c r="B74" s="650"/>
      <c r="C74" s="680" t="s">
        <v>351</v>
      </c>
      <c r="D74" s="681"/>
      <c r="E74" s="681"/>
      <c r="F74" s="681"/>
      <c r="G74" s="681"/>
      <c r="H74" s="681"/>
      <c r="I74" s="681"/>
      <c r="J74" s="681"/>
      <c r="K74" s="681"/>
      <c r="L74" s="681"/>
      <c r="M74" s="681"/>
      <c r="N74" s="681"/>
      <c r="O74" s="681"/>
      <c r="P74" s="682"/>
      <c r="Q74" s="51"/>
    </row>
    <row r="75" spans="1:19" ht="15" customHeight="1" x14ac:dyDescent="0.2">
      <c r="A75" s="51"/>
      <c r="B75" s="650"/>
      <c r="C75" s="686" t="s">
        <v>272</v>
      </c>
      <c r="D75" s="687"/>
      <c r="E75" s="687"/>
      <c r="F75" s="687"/>
      <c r="G75" s="687"/>
      <c r="H75" s="687"/>
      <c r="I75" s="687"/>
      <c r="J75" s="687"/>
      <c r="K75" s="687"/>
      <c r="L75" s="687"/>
      <c r="M75" s="687"/>
      <c r="N75" s="687"/>
      <c r="O75" s="687"/>
      <c r="P75" s="688"/>
      <c r="Q75" s="51"/>
    </row>
    <row r="76" spans="1:19" ht="146.25" customHeight="1" thickBot="1" x14ac:dyDescent="0.25">
      <c r="A76" s="51"/>
      <c r="B76" s="650"/>
      <c r="C76" s="680" t="s">
        <v>354</v>
      </c>
      <c r="D76" s="681"/>
      <c r="E76" s="681"/>
      <c r="F76" s="681"/>
      <c r="G76" s="681"/>
      <c r="H76" s="681"/>
      <c r="I76" s="681"/>
      <c r="J76" s="681"/>
      <c r="K76" s="681"/>
      <c r="L76" s="681"/>
      <c r="M76" s="681"/>
      <c r="N76" s="681"/>
      <c r="O76" s="681"/>
      <c r="P76" s="682"/>
      <c r="Q76" s="51"/>
    </row>
    <row r="77" spans="1:19" ht="30.75" customHeight="1" thickBot="1" x14ac:dyDescent="0.25">
      <c r="A77" s="51"/>
      <c r="B77" s="283" t="s">
        <v>63</v>
      </c>
      <c r="C77" s="630" t="s">
        <v>348</v>
      </c>
      <c r="D77" s="631"/>
      <c r="E77" s="631"/>
      <c r="F77" s="631"/>
      <c r="G77" s="631"/>
      <c r="H77" s="631"/>
      <c r="I77" s="631"/>
      <c r="J77" s="631"/>
      <c r="K77" s="631"/>
      <c r="L77" s="631"/>
      <c r="M77" s="631"/>
      <c r="N77" s="631"/>
      <c r="O77" s="631"/>
      <c r="P77" s="632"/>
      <c r="Q77" s="51"/>
    </row>
    <row r="78" spans="1:19" ht="27.75" customHeight="1" thickBot="1" x14ac:dyDescent="0.25">
      <c r="A78" s="51"/>
      <c r="B78" s="283" t="s">
        <v>84</v>
      </c>
      <c r="C78" s="633" t="s">
        <v>85</v>
      </c>
      <c r="D78" s="633"/>
      <c r="E78" s="633"/>
      <c r="F78" s="633"/>
      <c r="G78" s="633"/>
      <c r="H78" s="633"/>
      <c r="I78" s="633"/>
      <c r="J78" s="633"/>
      <c r="K78" s="633"/>
      <c r="L78" s="633"/>
      <c r="M78" s="633"/>
      <c r="N78" s="633"/>
      <c r="O78" s="633"/>
      <c r="P78" s="634"/>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46" t="s">
        <v>321</v>
      </c>
      <c r="S129" s="95"/>
    </row>
    <row r="130" spans="2:20" s="50" customFormat="1" x14ac:dyDescent="0.2">
      <c r="B130" s="246" t="s">
        <v>315</v>
      </c>
      <c r="S130" s="95"/>
    </row>
    <row r="131" spans="2:20" s="50" customFormat="1" x14ac:dyDescent="0.2">
      <c r="B131" s="246" t="s">
        <v>316</v>
      </c>
      <c r="S131" s="95"/>
    </row>
    <row r="132" spans="2:20" s="50" customFormat="1" x14ac:dyDescent="0.2">
      <c r="B132" s="246" t="s">
        <v>317</v>
      </c>
      <c r="S132" s="95"/>
    </row>
    <row r="133" spans="2:20" s="50" customFormat="1" ht="16.5" customHeight="1" x14ac:dyDescent="0.2">
      <c r="B133" s="247" t="s">
        <v>318</v>
      </c>
      <c r="S133" s="95"/>
    </row>
    <row r="134" spans="2:20" s="50" customFormat="1" ht="16.5" customHeight="1" x14ac:dyDescent="0.2">
      <c r="B134" s="59" t="s">
        <v>319</v>
      </c>
      <c r="S134" s="95"/>
    </row>
    <row r="135" spans="2:20" s="50" customFormat="1" ht="15.75" customHeight="1" x14ac:dyDescent="0.2">
      <c r="B135" s="59" t="s">
        <v>320</v>
      </c>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C70:P70"/>
    <mergeCell ref="C75:P75"/>
    <mergeCell ref="C76:P76"/>
    <mergeCell ref="C44:G44"/>
    <mergeCell ref="H44:L44"/>
    <mergeCell ref="M44:P44"/>
    <mergeCell ref="B46:P46"/>
    <mergeCell ref="B48:B49"/>
    <mergeCell ref="B51:P51"/>
    <mergeCell ref="C77:P77"/>
    <mergeCell ref="C78:P78"/>
    <mergeCell ref="D28:E28"/>
    <mergeCell ref="C73:P73"/>
    <mergeCell ref="C74:P74"/>
    <mergeCell ref="C71:P71"/>
    <mergeCell ref="C72:P72"/>
    <mergeCell ref="B52:P67"/>
    <mergeCell ref="A68:Q68"/>
    <mergeCell ref="B69:B76"/>
  </mergeCells>
  <conditionalFormatting sqref="O49">
    <cfRule type="cellIs" dxfId="77" priority="17" stopIfTrue="1" operator="equal">
      <formula>"0"</formula>
    </cfRule>
    <cfRule type="cellIs" dxfId="76" priority="18" stopIfTrue="1" operator="lessThanOrEqual">
      <formula>$S$5</formula>
    </cfRule>
    <cfRule type="cellIs" dxfId="75" priority="19" stopIfTrue="1" operator="greaterThanOrEqual">
      <formula>$S$2</formula>
    </cfRule>
    <cfRule type="cellIs" dxfId="62" priority="20" stopIfTrue="1" operator="between">
      <formula>$S$4</formula>
      <formula>$S$3</formula>
    </cfRule>
  </conditionalFormatting>
  <conditionalFormatting sqref="P49">
    <cfRule type="cellIs" dxfId="74" priority="13" stopIfTrue="1" operator="equal">
      <formula>"0"</formula>
    </cfRule>
    <cfRule type="cellIs" dxfId="73" priority="14" stopIfTrue="1" operator="lessThanOrEqual">
      <formula>$S$5</formula>
    </cfRule>
    <cfRule type="cellIs" dxfId="72" priority="15" stopIfTrue="1" operator="greaterThanOrEqual">
      <formula>$S$2</formula>
    </cfRule>
    <cfRule type="cellIs" dxfId="61" priority="16" stopIfTrue="1" operator="between">
      <formula>$S$4</formula>
      <formula>$S$3</formula>
    </cfRule>
  </conditionalFormatting>
  <conditionalFormatting sqref="I49">
    <cfRule type="cellIs" dxfId="71" priority="9" stopIfTrue="1" operator="equal">
      <formula>"0"</formula>
    </cfRule>
    <cfRule type="cellIs" dxfId="70" priority="10" stopIfTrue="1" operator="lessThanOrEqual">
      <formula>$S$5</formula>
    </cfRule>
    <cfRule type="cellIs" dxfId="69" priority="11" stopIfTrue="1" operator="greaterThanOrEqual">
      <formula>$S$2</formula>
    </cfRule>
    <cfRule type="cellIs" dxfId="60" priority="12" stopIfTrue="1" operator="between">
      <formula>$S$4</formula>
      <formula>$S$3</formula>
    </cfRule>
  </conditionalFormatting>
  <conditionalFormatting sqref="F49">
    <cfRule type="cellIs" dxfId="68" priority="5" stopIfTrue="1" operator="equal">
      <formula>"0"</formula>
    </cfRule>
    <cfRule type="cellIs" dxfId="67" priority="6" stopIfTrue="1" operator="lessThanOrEqual">
      <formula>$S$5</formula>
    </cfRule>
    <cfRule type="cellIs" dxfId="66" priority="7" stopIfTrue="1" operator="greaterThanOrEqual">
      <formula>$S$2</formula>
    </cfRule>
    <cfRule type="cellIs" dxfId="59" priority="8" stopIfTrue="1" operator="between">
      <formula>$S$4</formula>
      <formula>$S$3</formula>
    </cfRule>
  </conditionalFormatting>
  <conditionalFormatting sqref="L49">
    <cfRule type="cellIs" dxfId="65" priority="1" stopIfTrue="1" operator="equal">
      <formula>"0"</formula>
    </cfRule>
    <cfRule type="cellIs" dxfId="64" priority="2" stopIfTrue="1" operator="lessThanOrEqual">
      <formula>$S$5</formula>
    </cfRule>
    <cfRule type="cellIs" dxfId="63" priority="3" stopIfTrue="1" operator="greaterThanOrEqual">
      <formula>$S$2</formula>
    </cfRule>
    <cfRule type="cellIs" dxfId="58" priority="4" stopIfTrue="1" operator="between">
      <formula>$S$4</formula>
      <formula>$S$3</formula>
    </cfRule>
  </conditionalFormatting>
  <dataValidations count="7">
    <dataValidation type="list" allowBlank="1" showInputMessage="1" showErrorMessage="1" sqref="C78:P78" xr:uid="{2B313959-0DF9-47B3-8207-C35ABACE4449}">
      <formula1>$B$171:$B$172</formula1>
    </dataValidation>
    <dataValidation type="list" allowBlank="1" showInputMessage="1" showErrorMessage="1" sqref="C12:P12" xr:uid="{1DF22760-0DE7-42A3-91A6-C016D66DCAD8}">
      <formula1>$B$140:$B$166</formula1>
    </dataValidation>
    <dataValidation type="list" allowBlank="1" showInputMessage="1" showErrorMessage="1" sqref="C10:I10" xr:uid="{E23F5779-DC4C-4EDF-BD9F-AEE2688013AA}">
      <formula1>"2023,2024,2025,2026,2027"</formula1>
    </dataValidation>
    <dataValidation type="list" allowBlank="1" showInputMessage="1" showErrorMessage="1" sqref="N10:P10" xr:uid="{700A5C64-3423-4F79-85CF-DDFE60F7A7AA}">
      <formula1>"Economicos,Eficiencia,Eficacia, Efectividad,Calidad"</formula1>
    </dataValidation>
    <dataValidation type="list" allowBlank="1" showInputMessage="1" showErrorMessage="1" sqref="C32:P32 C34:P34 C36:P36" xr:uid="{2E912B14-1C02-4FAC-9BCB-0DA1C8E8EDFD}">
      <formula1>$Q$103:$Q$108</formula1>
    </dataValidation>
    <dataValidation type="list" allowBlank="1" showInputMessage="1" showErrorMessage="1" sqref="C18:P18" xr:uid="{5FB4DA85-C895-4D2E-BE3F-6039147E9C4D}">
      <formula1>$B$129:$B$136</formula1>
    </dataValidation>
    <dataValidation type="list" allowBlank="1" showInputMessage="1" showErrorMessage="1" sqref="B129:B135" xr:uid="{F1783CCB-BB53-4ACE-ACFA-BE249BB98184}">
      <formula1>$B$129:$B$135</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52FE-F71F-488E-BD57-43B072C131E0}">
  <sheetPr>
    <tabColor rgb="FF00B050"/>
  </sheetPr>
  <dimension ref="A1:X144"/>
  <sheetViews>
    <sheetView topLeftCell="A9" zoomScale="62" zoomScaleNormal="62" workbookViewId="0">
      <selection activeCell="T12" sqref="T12"/>
    </sheetView>
  </sheetViews>
  <sheetFormatPr baseColWidth="10" defaultRowHeight="30" customHeight="1" x14ac:dyDescent="0.2"/>
  <cols>
    <col min="1" max="1" width="26.5703125" style="82" customWidth="1"/>
    <col min="2" max="2" width="26.28515625" style="75" customWidth="1"/>
    <col min="3" max="3" width="14.140625" style="75" customWidth="1"/>
    <col min="4" max="11" width="15.7109375" style="75" customWidth="1"/>
    <col min="12" max="12" width="18.85546875" style="75" customWidth="1"/>
    <col min="13" max="13" width="5.28515625" style="75" customWidth="1"/>
    <col min="14" max="14" width="10.7109375" style="75" customWidth="1"/>
    <col min="15" max="15" width="104.28515625" style="75" customWidth="1"/>
    <col min="16" max="18" width="11.42578125" style="107"/>
    <col min="19" max="19" width="11.42578125" style="95" hidden="1" customWidth="1"/>
    <col min="20" max="20" width="11.42578125" style="107"/>
    <col min="21" max="16384" width="11.42578125" style="75"/>
  </cols>
  <sheetData>
    <row r="1" spans="1:24" ht="30" customHeight="1" x14ac:dyDescent="0.25">
      <c r="A1" s="661"/>
      <c r="B1" s="662" t="s">
        <v>56</v>
      </c>
      <c r="C1" s="663"/>
      <c r="D1" s="663"/>
      <c r="E1" s="663"/>
      <c r="F1" s="663"/>
      <c r="G1" s="663"/>
      <c r="H1" s="663"/>
      <c r="I1" s="663"/>
      <c r="J1" s="663"/>
      <c r="K1" s="663"/>
      <c r="L1" s="663"/>
      <c r="M1" s="664"/>
      <c r="N1" s="609" t="str">
        <f>+PlanBienestar!N2:P2</f>
        <v>Código: GC-F-006</v>
      </c>
      <c r="O1" s="610"/>
      <c r="P1" s="106"/>
      <c r="Q1" s="106"/>
      <c r="T1" s="106"/>
      <c r="U1" s="72"/>
      <c r="V1" s="72"/>
      <c r="W1" s="73"/>
      <c r="X1" s="74"/>
    </row>
    <row r="2" spans="1:24" s="52" customFormat="1" ht="30" customHeight="1" x14ac:dyDescent="0.25">
      <c r="A2" s="661"/>
      <c r="B2" s="662" t="s">
        <v>87</v>
      </c>
      <c r="C2" s="663"/>
      <c r="D2" s="663"/>
      <c r="E2" s="663"/>
      <c r="F2" s="663"/>
      <c r="G2" s="663"/>
      <c r="H2" s="663"/>
      <c r="I2" s="663"/>
      <c r="J2" s="663"/>
      <c r="K2" s="663"/>
      <c r="L2" s="663"/>
      <c r="M2" s="664"/>
      <c r="N2" s="609" t="str">
        <f>+PlanBienestar!N3:P3</f>
        <v>Fecha: 14 de junio de 2019</v>
      </c>
      <c r="O2" s="610"/>
      <c r="P2" s="108"/>
      <c r="Q2" s="108"/>
      <c r="R2" s="109"/>
      <c r="S2" s="116" t="str">
        <f>+PlanBienestar!S2</f>
        <v>&gt;= 80%</v>
      </c>
      <c r="T2" s="108"/>
      <c r="U2" s="76"/>
      <c r="V2" s="76"/>
      <c r="W2" s="77"/>
      <c r="X2" s="78"/>
    </row>
    <row r="3" spans="1:24" s="52" customFormat="1" ht="30" customHeight="1" x14ac:dyDescent="0.25">
      <c r="A3" s="661"/>
      <c r="B3" s="662" t="s">
        <v>89</v>
      </c>
      <c r="C3" s="663"/>
      <c r="D3" s="663"/>
      <c r="E3" s="663"/>
      <c r="F3" s="663"/>
      <c r="G3" s="663"/>
      <c r="H3" s="663"/>
      <c r="I3" s="663"/>
      <c r="J3" s="663"/>
      <c r="K3" s="663"/>
      <c r="L3" s="663"/>
      <c r="M3" s="664"/>
      <c r="N3" s="609" t="str">
        <f>+PlanBienestar!N4:P4</f>
        <v>Versión 004</v>
      </c>
      <c r="O3" s="610"/>
      <c r="P3" s="108"/>
      <c r="Q3" s="108"/>
      <c r="R3" s="109"/>
      <c r="S3" s="96">
        <f>+PlanBienestar!S3</f>
        <v>0.79999989999999999</v>
      </c>
      <c r="T3" s="108"/>
      <c r="U3" s="76"/>
      <c r="V3" s="76"/>
      <c r="W3" s="77"/>
      <c r="X3" s="78"/>
    </row>
    <row r="4" spans="1:24" s="52" customFormat="1" ht="30" customHeight="1" x14ac:dyDescent="0.25">
      <c r="A4" s="661"/>
      <c r="B4" s="662" t="s">
        <v>91</v>
      </c>
      <c r="C4" s="663"/>
      <c r="D4" s="663"/>
      <c r="E4" s="663"/>
      <c r="F4" s="663"/>
      <c r="G4" s="663"/>
      <c r="H4" s="663"/>
      <c r="I4" s="663"/>
      <c r="J4" s="663"/>
      <c r="K4" s="663"/>
      <c r="L4" s="663"/>
      <c r="M4" s="664"/>
      <c r="N4" s="610" t="str">
        <f>+PlanBienestar!N5:P5</f>
        <v>Pagina 1 de 1</v>
      </c>
      <c r="O4" s="610"/>
      <c r="P4" s="110"/>
      <c r="Q4" s="110"/>
      <c r="R4" s="109"/>
      <c r="S4" s="96">
        <f>+PlanBienestar!S4</f>
        <v>0.70000008999999996</v>
      </c>
      <c r="T4" s="110"/>
      <c r="U4" s="79"/>
      <c r="V4" s="79"/>
      <c r="W4" s="77"/>
      <c r="X4" s="78"/>
    </row>
    <row r="5" spans="1:24" s="52" customFormat="1" ht="18" x14ac:dyDescent="0.25">
      <c r="A5" s="99"/>
      <c r="B5" s="100"/>
      <c r="C5" s="101"/>
      <c r="D5" s="101"/>
      <c r="E5" s="101"/>
      <c r="F5" s="101"/>
      <c r="G5" s="101"/>
      <c r="H5" s="101"/>
      <c r="I5" s="101"/>
      <c r="J5" s="101"/>
      <c r="K5" s="101"/>
      <c r="L5" s="101"/>
      <c r="M5" s="102"/>
      <c r="N5" s="102"/>
      <c r="O5" s="102"/>
      <c r="P5" s="110"/>
      <c r="Q5" s="110"/>
      <c r="R5" s="109"/>
      <c r="S5" s="96">
        <f>+PlanBienestar!S5</f>
        <v>0.7</v>
      </c>
      <c r="T5" s="110"/>
      <c r="U5" s="79"/>
      <c r="V5" s="79"/>
      <c r="W5" s="77"/>
      <c r="X5" s="78"/>
    </row>
    <row r="6" spans="1:24" s="52" customFormat="1" ht="13.5" customHeight="1" x14ac:dyDescent="0.25">
      <c r="A6" s="103" t="s">
        <v>0</v>
      </c>
      <c r="B6" s="104"/>
      <c r="C6" s="668" t="str">
        <f>+PlanBienestar!C12:P12</f>
        <v>GESTION DEL TALENTO HUMANO</v>
      </c>
      <c r="D6" s="668"/>
      <c r="E6" s="668"/>
      <c r="F6" s="668"/>
      <c r="G6" s="668"/>
      <c r="H6" s="668"/>
      <c r="I6" s="668"/>
      <c r="J6" s="668"/>
      <c r="K6" s="668"/>
      <c r="L6" s="668"/>
      <c r="M6" s="668"/>
      <c r="N6" s="668"/>
      <c r="O6" s="668"/>
      <c r="P6" s="109"/>
      <c r="Q6" s="109"/>
      <c r="R6" s="109"/>
      <c r="S6" s="96"/>
      <c r="T6" s="109"/>
    </row>
    <row r="7" spans="1:24" s="52" customFormat="1" ht="11.25" customHeight="1" x14ac:dyDescent="0.2">
      <c r="A7" s="105"/>
      <c r="B7" s="104"/>
      <c r="C7" s="104"/>
      <c r="D7" s="104"/>
      <c r="E7" s="104"/>
      <c r="F7" s="104"/>
      <c r="G7" s="104"/>
      <c r="H7" s="104"/>
      <c r="I7" s="104"/>
      <c r="J7" s="104"/>
      <c r="K7" s="104"/>
      <c r="L7" s="104"/>
      <c r="M7" s="104"/>
      <c r="N7" s="104"/>
      <c r="O7" s="104"/>
      <c r="P7" s="109"/>
      <c r="Q7" s="109"/>
      <c r="R7" s="109"/>
      <c r="S7" s="96"/>
      <c r="T7" s="109"/>
    </row>
    <row r="8" spans="1:24" s="80" customFormat="1" ht="30" customHeight="1" x14ac:dyDescent="0.2">
      <c r="A8" s="667" t="s">
        <v>92</v>
      </c>
      <c r="B8" s="667" t="s">
        <v>20</v>
      </c>
      <c r="C8" s="667" t="str">
        <f>+PlanBienestar!C14:P14</f>
        <v>Satisfacción del Plan Anual de Bienestar</v>
      </c>
      <c r="D8" s="667"/>
      <c r="E8" s="667"/>
      <c r="F8" s="667"/>
      <c r="G8" s="667"/>
      <c r="H8" s="667"/>
      <c r="I8" s="667"/>
      <c r="J8" s="667"/>
      <c r="K8" s="667"/>
      <c r="L8" s="667"/>
      <c r="M8" s="667" t="s">
        <v>94</v>
      </c>
      <c r="N8" s="667"/>
      <c r="O8" s="667"/>
      <c r="P8" s="111"/>
      <c r="Q8" s="111"/>
      <c r="R8" s="111"/>
      <c r="S8" s="95"/>
      <c r="T8" s="111"/>
    </row>
    <row r="9" spans="1:24" s="81" customFormat="1" ht="30" customHeight="1" x14ac:dyDescent="0.2">
      <c r="A9" s="667"/>
      <c r="B9" s="667"/>
      <c r="C9" s="272" t="s">
        <v>192</v>
      </c>
      <c r="D9" s="272" t="s">
        <v>93</v>
      </c>
      <c r="E9" s="272" t="s">
        <v>193</v>
      </c>
      <c r="F9" s="272" t="s">
        <v>93</v>
      </c>
      <c r="G9" s="272" t="s">
        <v>194</v>
      </c>
      <c r="H9" s="272" t="s">
        <v>93</v>
      </c>
      <c r="I9" s="272" t="s">
        <v>195</v>
      </c>
      <c r="J9" s="272" t="s">
        <v>93</v>
      </c>
      <c r="K9" s="272" t="s">
        <v>10</v>
      </c>
      <c r="L9" s="272" t="s">
        <v>93</v>
      </c>
      <c r="M9" s="665"/>
      <c r="N9" s="665"/>
      <c r="O9" s="665"/>
      <c r="P9" s="112"/>
      <c r="Q9" s="112"/>
      <c r="R9" s="112"/>
      <c r="S9" s="95"/>
      <c r="T9" s="112"/>
    </row>
    <row r="10" spans="1:24" s="52" customFormat="1" ht="69" customHeight="1" x14ac:dyDescent="0.2">
      <c r="A10" s="740" t="s">
        <v>273</v>
      </c>
      <c r="B10" s="249" t="str">
        <f>+PlanBienestar!B40</f>
        <v>No. de preguntas con calificación bueno, muy bueno y excelente</v>
      </c>
      <c r="C10" s="250">
        <v>525</v>
      </c>
      <c r="D10" s="722">
        <f>+(C10/C11)*100%</f>
        <v>0.9375</v>
      </c>
      <c r="E10" s="250">
        <v>1658</v>
      </c>
      <c r="F10" s="722">
        <f>IF(E10=0,"0",E10/E11)</f>
        <v>1</v>
      </c>
      <c r="G10" s="250">
        <v>1442</v>
      </c>
      <c r="H10" s="722">
        <f>IF(G10=0,"0",G10/G11)</f>
        <v>1</v>
      </c>
      <c r="I10" s="288">
        <v>2208</v>
      </c>
      <c r="J10" s="723">
        <f>+(I10/I11)*100%</f>
        <v>0.99819168173598549</v>
      </c>
      <c r="K10" s="289">
        <f>+C10+E10+G10+I10</f>
        <v>5833</v>
      </c>
      <c r="L10" s="724">
        <f>IF(K10=0,"0",K10/K11)</f>
        <v>0.99335831062670299</v>
      </c>
      <c r="M10" s="732" t="s">
        <v>350</v>
      </c>
      <c r="N10" s="733"/>
      <c r="O10" s="734"/>
      <c r="P10" s="109"/>
      <c r="Q10" s="109"/>
      <c r="R10" s="109"/>
      <c r="S10" s="95"/>
      <c r="T10" s="109"/>
    </row>
    <row r="11" spans="1:24" s="52" customFormat="1" ht="303" customHeight="1" x14ac:dyDescent="0.2">
      <c r="A11" s="741"/>
      <c r="B11" s="249" t="str">
        <f>+PlanBienestar!B41</f>
        <v>No. de preguntas que fueron contestadas en el periodo evaluado</v>
      </c>
      <c r="C11" s="250">
        <v>560</v>
      </c>
      <c r="D11" s="722"/>
      <c r="E11" s="250">
        <v>1658</v>
      </c>
      <c r="F11" s="722"/>
      <c r="G11" s="250">
        <v>1442</v>
      </c>
      <c r="H11" s="722"/>
      <c r="I11" s="250">
        <v>2212</v>
      </c>
      <c r="J11" s="723"/>
      <c r="K11" s="289">
        <f>+C11+E11+G11+I11</f>
        <v>5872</v>
      </c>
      <c r="L11" s="724"/>
      <c r="M11" s="735"/>
      <c r="N11" s="736"/>
      <c r="O11" s="737"/>
      <c r="P11" s="109"/>
      <c r="Q11" s="109"/>
      <c r="R11" s="109"/>
      <c r="S11" s="95"/>
      <c r="T11" s="109"/>
    </row>
    <row r="12" spans="1:24" ht="93.75" customHeight="1" x14ac:dyDescent="0.2">
      <c r="A12" s="738" t="s">
        <v>268</v>
      </c>
      <c r="B12" s="249" t="str">
        <f>+PlanBienestar!$B$40</f>
        <v>No. de preguntas con calificación bueno, muy bueno y excelente</v>
      </c>
      <c r="C12" s="251">
        <v>336</v>
      </c>
      <c r="D12" s="739">
        <f>IF(C12=0,"0",C12/C13)</f>
        <v>1</v>
      </c>
      <c r="E12" s="251">
        <v>980</v>
      </c>
      <c r="F12" s="721">
        <f>IF(E12=0,"0",E12/E13)</f>
        <v>1</v>
      </c>
      <c r="G12" s="251">
        <v>1190</v>
      </c>
      <c r="H12" s="721">
        <f>IF(G12=0,"0",G12/G13)</f>
        <v>1</v>
      </c>
      <c r="I12" s="252">
        <v>1894</v>
      </c>
      <c r="J12" s="721">
        <f>IF(I12=0,"0",I12/I13)</f>
        <v>0.99474789915966388</v>
      </c>
      <c r="K12" s="253">
        <f>+C12+E12+G12+I12</f>
        <v>4400</v>
      </c>
      <c r="L12" s="725">
        <f>IF(K12=0,"0",K12/K13)</f>
        <v>0.99773242630385484</v>
      </c>
      <c r="M12" s="726" t="s">
        <v>349</v>
      </c>
      <c r="N12" s="727"/>
      <c r="O12" s="728"/>
    </row>
    <row r="13" spans="1:24" ht="303" customHeight="1" x14ac:dyDescent="0.2">
      <c r="A13" s="738"/>
      <c r="B13" s="249" t="str">
        <f>+PlanBienestar!$B$41</f>
        <v>No. de preguntas que fueron contestadas en el periodo evaluado</v>
      </c>
      <c r="C13" s="251">
        <v>336</v>
      </c>
      <c r="D13" s="739"/>
      <c r="E13" s="251">
        <v>980</v>
      </c>
      <c r="F13" s="721"/>
      <c r="G13" s="251">
        <v>1190</v>
      </c>
      <c r="H13" s="721"/>
      <c r="I13" s="252">
        <v>1904</v>
      </c>
      <c r="J13" s="721"/>
      <c r="K13" s="254">
        <f>+C13+E13+G13+I13</f>
        <v>4410</v>
      </c>
      <c r="L13" s="725"/>
      <c r="M13" s="729"/>
      <c r="N13" s="730"/>
      <c r="O13" s="731"/>
    </row>
    <row r="14" spans="1:24" ht="30" customHeight="1" x14ac:dyDescent="0.2">
      <c r="A14" s="279"/>
      <c r="B14" s="280"/>
      <c r="C14" s="280"/>
      <c r="D14" s="281">
        <f>AVERAGE(D10:D13)</f>
        <v>0.96875</v>
      </c>
      <c r="E14" s="280"/>
      <c r="F14" s="281">
        <f>AVERAGE(F10:F13)</f>
        <v>1</v>
      </c>
      <c r="G14" s="280"/>
      <c r="H14" s="281">
        <f>AVERAGE(H10:H13)</f>
        <v>1</v>
      </c>
      <c r="I14" s="282"/>
      <c r="J14" s="290">
        <f>AVERAGE(J10:J13)</f>
        <v>0.99646979044782469</v>
      </c>
      <c r="K14" s="280"/>
      <c r="L14" s="281">
        <f>AVERAGE(L10,L12)</f>
        <v>0.99554536846527886</v>
      </c>
    </row>
    <row r="17" spans="10:10" ht="30" customHeight="1" x14ac:dyDescent="0.2">
      <c r="J17" s="199"/>
    </row>
    <row r="29" spans="10:10" ht="30" customHeight="1" x14ac:dyDescent="0.2">
      <c r="J29" s="75">
        <v>8</v>
      </c>
    </row>
    <row r="64" spans="19:19" ht="30" customHeight="1" x14ac:dyDescent="0.2">
      <c r="S64" s="97"/>
    </row>
    <row r="134" spans="19:19" ht="30" customHeight="1" x14ac:dyDescent="0.2">
      <c r="S134" s="98"/>
    </row>
    <row r="135" spans="19:19" ht="30" customHeight="1" x14ac:dyDescent="0.2">
      <c r="S135" s="98"/>
    </row>
    <row r="136" spans="19:19" ht="30" customHeight="1" x14ac:dyDescent="0.2">
      <c r="S136" s="98"/>
    </row>
    <row r="137" spans="19:19" ht="30" customHeight="1" x14ac:dyDescent="0.2">
      <c r="S137" s="98"/>
    </row>
    <row r="138" spans="19:19" ht="30" customHeight="1" x14ac:dyDescent="0.2">
      <c r="S138" s="98"/>
    </row>
    <row r="139" spans="19:19" ht="30" customHeight="1" x14ac:dyDescent="0.2">
      <c r="S139" s="98"/>
    </row>
    <row r="140" spans="19:19" ht="30" customHeight="1" x14ac:dyDescent="0.2">
      <c r="S140" s="98"/>
    </row>
    <row r="141" spans="19:19" ht="30" customHeight="1" x14ac:dyDescent="0.2">
      <c r="S141" s="98"/>
    </row>
    <row r="142" spans="19:19" ht="30" customHeight="1" x14ac:dyDescent="0.2">
      <c r="S142" s="98"/>
    </row>
    <row r="143" spans="19:19" ht="30" customHeight="1" x14ac:dyDescent="0.2">
      <c r="S143" s="98"/>
    </row>
    <row r="144" spans="19:19" ht="30" customHeight="1" x14ac:dyDescent="0.2">
      <c r="S144" s="98"/>
    </row>
  </sheetData>
  <sheetProtection formatCells="0" formatColumns="0" formatRows="0" insertRows="0"/>
  <mergeCells count="28">
    <mergeCell ref="L12:L13"/>
    <mergeCell ref="A8:A9"/>
    <mergeCell ref="B8:B9"/>
    <mergeCell ref="C8:L8"/>
    <mergeCell ref="M8:O9"/>
    <mergeCell ref="M12:O13"/>
    <mergeCell ref="M10:O11"/>
    <mergeCell ref="A12:A13"/>
    <mergeCell ref="D12:D13"/>
    <mergeCell ref="A10:A11"/>
    <mergeCell ref="F10:F11"/>
    <mergeCell ref="H10:H11"/>
    <mergeCell ref="B1:M1"/>
    <mergeCell ref="L10:L11"/>
    <mergeCell ref="N1:O1"/>
    <mergeCell ref="B2:M2"/>
    <mergeCell ref="N2:O2"/>
    <mergeCell ref="B3:M3"/>
    <mergeCell ref="A1:A4"/>
    <mergeCell ref="N3:O3"/>
    <mergeCell ref="F12:F13"/>
    <mergeCell ref="H12:H13"/>
    <mergeCell ref="J12:J13"/>
    <mergeCell ref="D10:D11"/>
    <mergeCell ref="J10:J11"/>
    <mergeCell ref="C6:O6"/>
    <mergeCell ref="B4:M4"/>
    <mergeCell ref="N4:O4"/>
  </mergeCells>
  <conditionalFormatting sqref="L10">
    <cfRule type="cellIs" dxfId="57" priority="9" stopIfTrue="1" operator="equal">
      <formula>"0"</formula>
    </cfRule>
    <cfRule type="cellIs" dxfId="56" priority="10" stopIfTrue="1" operator="lessThanOrEqual">
      <formula>$S$5</formula>
    </cfRule>
    <cfRule type="cellIs" dxfId="55" priority="11" stopIfTrue="1" operator="greaterThanOrEqual">
      <formula>$S$2</formula>
    </cfRule>
    <cfRule type="cellIs" dxfId="51" priority="12" stopIfTrue="1" operator="between">
      <formula>$S$4</formula>
      <formula>$S$3</formula>
    </cfRule>
  </conditionalFormatting>
  <conditionalFormatting sqref="L12">
    <cfRule type="cellIs" dxfId="54" priority="1" stopIfTrue="1" operator="equal">
      <formula>"0"</formula>
    </cfRule>
    <cfRule type="cellIs" dxfId="53" priority="2" stopIfTrue="1" operator="lessThanOrEqual">
      <formula>$S$5</formula>
    </cfRule>
    <cfRule type="cellIs" dxfId="52" priority="3" stopIfTrue="1" operator="greaterThanOrEqual">
      <formula>$S$2</formula>
    </cfRule>
    <cfRule type="cellIs" dxfId="50" priority="4" stopIfTrue="1" operator="between">
      <formula>$S$4</formula>
      <formula>$S$3</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B1F42-7C1C-4FDC-A5EB-BB2150745FBC}">
  <sheetPr>
    <tabColor rgb="FF7030A0"/>
  </sheetPr>
  <dimension ref="A1:T180"/>
  <sheetViews>
    <sheetView topLeftCell="A74" zoomScale="80" zoomScaleNormal="80" workbookViewId="0">
      <selection activeCell="K85" sqref="K85"/>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54.28515625" style="49" customWidth="1"/>
    <col min="17" max="18" width="11.7109375" style="49" customWidth="1"/>
    <col min="19" max="19" width="15.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573"/>
      <c r="C2" s="576" t="s">
        <v>56</v>
      </c>
      <c r="D2" s="577"/>
      <c r="E2" s="577"/>
      <c r="F2" s="577"/>
      <c r="G2" s="577"/>
      <c r="H2" s="577"/>
      <c r="I2" s="577"/>
      <c r="J2" s="577"/>
      <c r="K2" s="577"/>
      <c r="L2" s="577"/>
      <c r="M2" s="578"/>
      <c r="N2" s="579" t="s">
        <v>178</v>
      </c>
      <c r="O2" s="580"/>
      <c r="P2" s="581"/>
      <c r="S2" s="158">
        <v>0.95</v>
      </c>
    </row>
    <row r="3" spans="1:19" ht="15.75" customHeight="1" x14ac:dyDescent="0.2">
      <c r="B3" s="574"/>
      <c r="C3" s="582" t="s">
        <v>58</v>
      </c>
      <c r="D3" s="583"/>
      <c r="E3" s="583"/>
      <c r="F3" s="583"/>
      <c r="G3" s="583"/>
      <c r="H3" s="583"/>
      <c r="I3" s="583"/>
      <c r="J3" s="583"/>
      <c r="K3" s="583"/>
      <c r="L3" s="583"/>
      <c r="M3" s="584"/>
      <c r="N3" s="585" t="s">
        <v>269</v>
      </c>
      <c r="O3" s="586"/>
      <c r="P3" s="587"/>
      <c r="S3" s="158">
        <v>0.94444899999999998</v>
      </c>
    </row>
    <row r="4" spans="1:19" ht="15.75" customHeight="1" x14ac:dyDescent="0.2">
      <c r="B4" s="574"/>
      <c r="C4" s="582" t="s">
        <v>59</v>
      </c>
      <c r="D4" s="583"/>
      <c r="E4" s="583"/>
      <c r="F4" s="583"/>
      <c r="G4" s="583"/>
      <c r="H4" s="583"/>
      <c r="I4" s="583"/>
      <c r="J4" s="583"/>
      <c r="K4" s="583"/>
      <c r="L4" s="583"/>
      <c r="M4" s="584"/>
      <c r="N4" s="585" t="s">
        <v>179</v>
      </c>
      <c r="O4" s="586"/>
      <c r="P4" s="587"/>
      <c r="S4" s="158">
        <v>0.85</v>
      </c>
    </row>
    <row r="5" spans="1:19" ht="16.5" customHeight="1" thickBot="1" x14ac:dyDescent="0.25">
      <c r="B5" s="575"/>
      <c r="C5" s="588" t="s">
        <v>60</v>
      </c>
      <c r="D5" s="589"/>
      <c r="E5" s="589"/>
      <c r="F5" s="589"/>
      <c r="G5" s="589"/>
      <c r="H5" s="589"/>
      <c r="I5" s="589"/>
      <c r="J5" s="589"/>
      <c r="K5" s="589"/>
      <c r="L5" s="589"/>
      <c r="M5" s="590"/>
      <c r="N5" s="591" t="s">
        <v>61</v>
      </c>
      <c r="O5" s="592"/>
      <c r="P5" s="593"/>
      <c r="S5" s="158">
        <v>0.84444900000000001</v>
      </c>
    </row>
    <row r="6" spans="1:19" ht="13.5" thickBot="1" x14ac:dyDescent="0.25">
      <c r="B6" s="85"/>
      <c r="C6" s="85"/>
      <c r="D6" s="85"/>
      <c r="E6" s="85"/>
      <c r="F6" s="85"/>
      <c r="G6" s="85"/>
      <c r="H6" s="85"/>
      <c r="I6" s="85"/>
      <c r="J6" s="85"/>
      <c r="K6" s="85"/>
      <c r="L6" s="85"/>
      <c r="M6" s="85"/>
      <c r="N6" s="85"/>
      <c r="O6" s="85"/>
      <c r="P6" s="85"/>
    </row>
    <row r="7" spans="1:19" x14ac:dyDescent="0.2">
      <c r="A7" s="51"/>
      <c r="B7" s="555" t="s">
        <v>65</v>
      </c>
      <c r="C7" s="556"/>
      <c r="D7" s="556"/>
      <c r="E7" s="556"/>
      <c r="F7" s="556"/>
      <c r="G7" s="556"/>
      <c r="H7" s="556"/>
      <c r="I7" s="556"/>
      <c r="J7" s="556"/>
      <c r="K7" s="556"/>
      <c r="L7" s="556"/>
      <c r="M7" s="556"/>
      <c r="N7" s="556"/>
      <c r="O7" s="556"/>
      <c r="P7" s="557"/>
      <c r="Q7" s="51"/>
      <c r="S7" s="96"/>
    </row>
    <row r="8" spans="1:19" ht="13.5" thickBot="1" x14ac:dyDescent="0.25">
      <c r="A8" s="51"/>
      <c r="B8" s="558"/>
      <c r="C8" s="559"/>
      <c r="D8" s="559"/>
      <c r="E8" s="559"/>
      <c r="F8" s="559"/>
      <c r="G8" s="559"/>
      <c r="H8" s="559"/>
      <c r="I8" s="559"/>
      <c r="J8" s="559"/>
      <c r="K8" s="559"/>
      <c r="L8" s="559"/>
      <c r="M8" s="559"/>
      <c r="N8" s="559"/>
      <c r="O8" s="559"/>
      <c r="P8" s="560"/>
      <c r="Q8" s="51"/>
    </row>
    <row r="9" spans="1:19" ht="6.75" customHeight="1" thickBot="1" x14ac:dyDescent="0.25">
      <c r="A9" s="51"/>
      <c r="B9" s="561"/>
      <c r="C9" s="561"/>
      <c r="D9" s="561"/>
      <c r="E9" s="561"/>
      <c r="F9" s="561"/>
      <c r="G9" s="561"/>
      <c r="H9" s="561"/>
      <c r="I9" s="561"/>
      <c r="J9" s="561"/>
      <c r="K9" s="561"/>
      <c r="L9" s="561"/>
      <c r="M9" s="561"/>
      <c r="N9" s="561"/>
      <c r="O9" s="561"/>
      <c r="P9" s="561"/>
      <c r="Q9" s="51"/>
    </row>
    <row r="10" spans="1:19" ht="26.25" customHeight="1" thickBot="1" x14ac:dyDescent="0.25">
      <c r="A10" s="51"/>
      <c r="B10" s="86" t="s">
        <v>83</v>
      </c>
      <c r="C10" s="562">
        <v>2024</v>
      </c>
      <c r="D10" s="563"/>
      <c r="E10" s="563"/>
      <c r="F10" s="563"/>
      <c r="G10" s="563"/>
      <c r="H10" s="563"/>
      <c r="I10" s="564"/>
      <c r="J10" s="565" t="s">
        <v>1</v>
      </c>
      <c r="K10" s="566"/>
      <c r="L10" s="566"/>
      <c r="M10" s="566"/>
      <c r="N10" s="764" t="s">
        <v>280</v>
      </c>
      <c r="O10" s="765"/>
      <c r="P10" s="766"/>
      <c r="Q10" s="51"/>
    </row>
    <row r="11" spans="1:19" ht="4.5" customHeight="1" thickBot="1" x14ac:dyDescent="0.25">
      <c r="A11" s="51"/>
      <c r="B11" s="570"/>
      <c r="C11" s="571"/>
      <c r="D11" s="571"/>
      <c r="E11" s="571"/>
      <c r="F11" s="571"/>
      <c r="G11" s="571"/>
      <c r="H11" s="571"/>
      <c r="I11" s="571"/>
      <c r="J11" s="571"/>
      <c r="K11" s="571"/>
      <c r="L11" s="571"/>
      <c r="M11" s="571"/>
      <c r="N11" s="571"/>
      <c r="O11" s="571"/>
      <c r="P11" s="572"/>
      <c r="Q11" s="51"/>
    </row>
    <row r="12" spans="1:19" ht="13.5" thickBot="1" x14ac:dyDescent="0.25">
      <c r="A12" s="51"/>
      <c r="B12" s="60" t="s">
        <v>0</v>
      </c>
      <c r="C12" s="503" t="s">
        <v>171</v>
      </c>
      <c r="D12" s="503"/>
      <c r="E12" s="503"/>
      <c r="F12" s="503"/>
      <c r="G12" s="503"/>
      <c r="H12" s="503"/>
      <c r="I12" s="503"/>
      <c r="J12" s="503"/>
      <c r="K12" s="503"/>
      <c r="L12" s="503"/>
      <c r="M12" s="503"/>
      <c r="N12" s="503"/>
      <c r="O12" s="503"/>
      <c r="P12" s="504"/>
      <c r="Q12" s="51"/>
    </row>
    <row r="13" spans="1:19" ht="4.5" customHeight="1" thickBot="1" x14ac:dyDescent="0.25">
      <c r="A13" s="51"/>
      <c r="B13" s="499"/>
      <c r="C13" s="500"/>
      <c r="D13" s="500"/>
      <c r="E13" s="500"/>
      <c r="F13" s="500"/>
      <c r="G13" s="500"/>
      <c r="H13" s="500"/>
      <c r="I13" s="500"/>
      <c r="J13" s="500"/>
      <c r="K13" s="500"/>
      <c r="L13" s="500"/>
      <c r="M13" s="500"/>
      <c r="N13" s="500"/>
      <c r="O13" s="500"/>
      <c r="P13" s="501"/>
      <c r="Q13" s="51"/>
    </row>
    <row r="14" spans="1:19" ht="18" customHeight="1" thickBot="1" x14ac:dyDescent="0.25">
      <c r="A14" s="51"/>
      <c r="B14" s="60" t="s">
        <v>6</v>
      </c>
      <c r="C14" s="546" t="s">
        <v>283</v>
      </c>
      <c r="D14" s="547"/>
      <c r="E14" s="547"/>
      <c r="F14" s="547"/>
      <c r="G14" s="547"/>
      <c r="H14" s="547"/>
      <c r="I14" s="547"/>
      <c r="J14" s="547"/>
      <c r="K14" s="547"/>
      <c r="L14" s="547"/>
      <c r="M14" s="547"/>
      <c r="N14" s="547"/>
      <c r="O14" s="547"/>
      <c r="P14" s="548"/>
      <c r="Q14" s="51"/>
    </row>
    <row r="15" spans="1:19" ht="4.5" customHeight="1" thickBot="1" x14ac:dyDescent="0.25">
      <c r="A15" s="51"/>
      <c r="B15" s="512"/>
      <c r="C15" s="513"/>
      <c r="D15" s="513"/>
      <c r="E15" s="513"/>
      <c r="F15" s="513"/>
      <c r="G15" s="513"/>
      <c r="H15" s="513"/>
      <c r="I15" s="513"/>
      <c r="J15" s="513"/>
      <c r="K15" s="513"/>
      <c r="L15" s="513"/>
      <c r="M15" s="513"/>
      <c r="N15" s="513"/>
      <c r="O15" s="513"/>
      <c r="P15" s="514"/>
      <c r="Q15" s="51"/>
    </row>
    <row r="16" spans="1:19" ht="32.25" customHeight="1" thickBot="1" x14ac:dyDescent="0.25">
      <c r="A16" s="51"/>
      <c r="B16" s="60" t="s">
        <v>25</v>
      </c>
      <c r="C16" s="718" t="s">
        <v>197</v>
      </c>
      <c r="D16" s="719"/>
      <c r="E16" s="719"/>
      <c r="F16" s="719"/>
      <c r="G16" s="719"/>
      <c r="H16" s="719"/>
      <c r="I16" s="719"/>
      <c r="J16" s="719"/>
      <c r="K16" s="719"/>
      <c r="L16" s="719"/>
      <c r="M16" s="719"/>
      <c r="N16" s="719"/>
      <c r="O16" s="719"/>
      <c r="P16" s="720"/>
      <c r="Q16" s="51"/>
    </row>
    <row r="17" spans="1:18" ht="4.5" customHeight="1" thickBot="1" x14ac:dyDescent="0.25">
      <c r="A17" s="51"/>
      <c r="B17" s="512"/>
      <c r="C17" s="513"/>
      <c r="D17" s="513"/>
      <c r="E17" s="513"/>
      <c r="F17" s="513"/>
      <c r="G17" s="513"/>
      <c r="H17" s="513"/>
      <c r="I17" s="513"/>
      <c r="J17" s="513"/>
      <c r="K17" s="513"/>
      <c r="L17" s="513"/>
      <c r="M17" s="513"/>
      <c r="N17" s="513"/>
      <c r="O17" s="513"/>
      <c r="P17" s="514"/>
      <c r="Q17" s="51"/>
    </row>
    <row r="18" spans="1:18" ht="26.25" customHeight="1" thickBot="1" x14ac:dyDescent="0.25">
      <c r="A18" s="51"/>
      <c r="B18" s="60" t="s">
        <v>11</v>
      </c>
      <c r="C18" s="531" t="s">
        <v>319</v>
      </c>
      <c r="D18" s="532"/>
      <c r="E18" s="532"/>
      <c r="F18" s="532"/>
      <c r="G18" s="532"/>
      <c r="H18" s="532"/>
      <c r="I18" s="532"/>
      <c r="J18" s="532"/>
      <c r="K18" s="532"/>
      <c r="L18" s="532"/>
      <c r="M18" s="532"/>
      <c r="N18" s="532"/>
      <c r="O18" s="532"/>
      <c r="P18" s="533"/>
      <c r="Q18" s="51"/>
    </row>
    <row r="19" spans="1:18" ht="4.5" customHeight="1" thickBot="1" x14ac:dyDescent="0.25">
      <c r="A19" s="51"/>
      <c r="B19" s="534"/>
      <c r="C19" s="534"/>
      <c r="D19" s="534"/>
      <c r="E19" s="534"/>
      <c r="F19" s="534"/>
      <c r="G19" s="534"/>
      <c r="H19" s="534"/>
      <c r="I19" s="534"/>
      <c r="J19" s="534"/>
      <c r="K19" s="534"/>
      <c r="L19" s="534"/>
      <c r="M19" s="534"/>
      <c r="N19" s="534"/>
      <c r="O19" s="534"/>
      <c r="P19" s="534"/>
      <c r="Q19" s="51"/>
    </row>
    <row r="20" spans="1:18"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18" ht="4.5" customHeight="1" thickBot="1" x14ac:dyDescent="0.25">
      <c r="A21" s="51"/>
      <c r="B21" s="538"/>
      <c r="C21" s="539"/>
      <c r="D21" s="539"/>
      <c r="E21" s="539"/>
      <c r="F21" s="539"/>
      <c r="G21" s="539"/>
      <c r="H21" s="539"/>
      <c r="I21" s="539"/>
      <c r="J21" s="539"/>
      <c r="K21" s="539"/>
      <c r="L21" s="539"/>
      <c r="M21" s="539"/>
      <c r="N21" s="539"/>
      <c r="O21" s="539"/>
      <c r="P21" s="540"/>
      <c r="Q21" s="51"/>
    </row>
    <row r="22" spans="1:18" ht="40.5" customHeight="1" thickBot="1" x14ac:dyDescent="0.25">
      <c r="A22" s="51"/>
      <c r="B22" s="60" t="s">
        <v>3</v>
      </c>
      <c r="C22" s="761" t="s">
        <v>284</v>
      </c>
      <c r="D22" s="762"/>
      <c r="E22" s="762"/>
      <c r="F22" s="762"/>
      <c r="G22" s="762"/>
      <c r="H22" s="762"/>
      <c r="I22" s="762"/>
      <c r="J22" s="762"/>
      <c r="K22" s="762"/>
      <c r="L22" s="762"/>
      <c r="M22" s="762"/>
      <c r="N22" s="762"/>
      <c r="O22" s="762"/>
      <c r="P22" s="763"/>
      <c r="Q22" s="51"/>
    </row>
    <row r="23" spans="1:18" ht="4.5" customHeight="1" thickBot="1" x14ac:dyDescent="0.25">
      <c r="A23" s="51"/>
      <c r="B23" s="512"/>
      <c r="C23" s="513"/>
      <c r="D23" s="513"/>
      <c r="E23" s="513"/>
      <c r="F23" s="513"/>
      <c r="G23" s="513"/>
      <c r="H23" s="513"/>
      <c r="I23" s="513"/>
      <c r="J23" s="513"/>
      <c r="K23" s="513"/>
      <c r="L23" s="513"/>
      <c r="M23" s="513"/>
      <c r="N23" s="513"/>
      <c r="O23" s="513"/>
      <c r="P23" s="514"/>
      <c r="Q23" s="51"/>
    </row>
    <row r="24" spans="1:18" ht="72.75" customHeight="1" thickBot="1" x14ac:dyDescent="0.25">
      <c r="A24" s="51"/>
      <c r="B24" s="60" t="s">
        <v>12</v>
      </c>
      <c r="C24" s="751" t="s">
        <v>285</v>
      </c>
      <c r="D24" s="698"/>
      <c r="E24" s="698"/>
      <c r="F24" s="698"/>
      <c r="G24" s="698"/>
      <c r="H24" s="698"/>
      <c r="I24" s="698"/>
      <c r="J24" s="698"/>
      <c r="K24" s="698"/>
      <c r="L24" s="698"/>
      <c r="M24" s="698"/>
      <c r="N24" s="698"/>
      <c r="O24" s="698"/>
      <c r="P24" s="699"/>
      <c r="Q24" s="51"/>
    </row>
    <row r="25" spans="1:18" ht="4.5" customHeight="1" thickBot="1" x14ac:dyDescent="0.25">
      <c r="A25" s="51"/>
      <c r="B25" s="519"/>
      <c r="C25" s="520"/>
      <c r="D25" s="520"/>
      <c r="E25" s="520"/>
      <c r="F25" s="520"/>
      <c r="G25" s="520"/>
      <c r="H25" s="520"/>
      <c r="I25" s="520"/>
      <c r="J25" s="520"/>
      <c r="K25" s="520"/>
      <c r="L25" s="520"/>
      <c r="M25" s="520"/>
      <c r="N25" s="520"/>
      <c r="O25" s="520"/>
      <c r="P25" s="521"/>
      <c r="Q25" s="51"/>
    </row>
    <row r="26" spans="1:18" ht="13.5" customHeight="1" thickBot="1" x14ac:dyDescent="0.3">
      <c r="A26" s="51"/>
      <c r="B26" s="128" t="s">
        <v>2</v>
      </c>
      <c r="C26" s="752">
        <v>93</v>
      </c>
      <c r="D26" s="753"/>
      <c r="E26" s="753"/>
      <c r="F26" s="753"/>
      <c r="G26" s="753"/>
      <c r="H26" s="753"/>
      <c r="I26" s="753"/>
      <c r="J26" s="753"/>
      <c r="K26" s="753"/>
      <c r="L26" s="753"/>
      <c r="M26" s="753"/>
      <c r="N26" s="753"/>
      <c r="O26" s="753"/>
      <c r="P26" s="754"/>
      <c r="Q26" s="156"/>
      <c r="R26" s="157"/>
    </row>
    <row r="27" spans="1:18" ht="4.5" customHeight="1" thickBot="1" x14ac:dyDescent="0.25">
      <c r="A27" s="51"/>
      <c r="B27" s="755"/>
      <c r="C27" s="756"/>
      <c r="D27" s="756"/>
      <c r="E27" s="756"/>
      <c r="F27" s="756"/>
      <c r="G27" s="756"/>
      <c r="H27" s="756"/>
      <c r="I27" s="756"/>
      <c r="J27" s="756"/>
      <c r="K27" s="756"/>
      <c r="L27" s="756"/>
      <c r="M27" s="756"/>
      <c r="N27" s="756"/>
      <c r="O27" s="756"/>
      <c r="P27" s="757"/>
      <c r="Q27" s="51"/>
    </row>
    <row r="28" spans="1:18" ht="12.75" customHeight="1" thickBot="1" x14ac:dyDescent="0.25">
      <c r="A28" s="51"/>
      <c r="B28" s="128" t="s">
        <v>13</v>
      </c>
      <c r="C28" s="129" t="s">
        <v>14</v>
      </c>
      <c r="D28" s="742" t="s">
        <v>322</v>
      </c>
      <c r="E28" s="743"/>
      <c r="F28" s="743"/>
      <c r="G28" s="744"/>
      <c r="H28" s="758" t="s">
        <v>15</v>
      </c>
      <c r="I28" s="758"/>
      <c r="J28" s="758"/>
      <c r="K28" s="742" t="s">
        <v>323</v>
      </c>
      <c r="L28" s="743"/>
      <c r="M28" s="744"/>
      <c r="N28" s="759" t="s">
        <v>16</v>
      </c>
      <c r="O28" s="760"/>
      <c r="P28" s="130" t="s">
        <v>226</v>
      </c>
      <c r="Q28" s="51"/>
    </row>
    <row r="29" spans="1:18" ht="4.5" customHeight="1" thickBot="1" x14ac:dyDescent="0.25">
      <c r="A29" s="51"/>
      <c r="B29" s="509"/>
      <c r="C29" s="510"/>
      <c r="D29" s="510"/>
      <c r="E29" s="510"/>
      <c r="F29" s="510"/>
      <c r="G29" s="510"/>
      <c r="H29" s="510"/>
      <c r="I29" s="510"/>
      <c r="J29" s="510"/>
      <c r="K29" s="510"/>
      <c r="L29" s="510"/>
      <c r="M29" s="510"/>
      <c r="N29" s="510"/>
      <c r="O29" s="510"/>
      <c r="P29" s="511"/>
      <c r="Q29" s="51"/>
    </row>
    <row r="30" spans="1:18" ht="13.5" thickBot="1" x14ac:dyDescent="0.25">
      <c r="A30" s="51"/>
      <c r="B30" s="84" t="s">
        <v>7</v>
      </c>
      <c r="C30" s="502" t="s">
        <v>177</v>
      </c>
      <c r="D30" s="503"/>
      <c r="E30" s="503"/>
      <c r="F30" s="503"/>
      <c r="G30" s="503"/>
      <c r="H30" s="503"/>
      <c r="I30" s="503"/>
      <c r="J30" s="503"/>
      <c r="K30" s="503"/>
      <c r="L30" s="503"/>
      <c r="M30" s="503"/>
      <c r="N30" s="503"/>
      <c r="O30" s="503"/>
      <c r="P30" s="504"/>
      <c r="Q30" s="51"/>
    </row>
    <row r="31" spans="1:18" ht="4.5" customHeight="1" thickBot="1" x14ac:dyDescent="0.25">
      <c r="A31" s="51"/>
      <c r="B31" s="512"/>
      <c r="C31" s="513"/>
      <c r="D31" s="513"/>
      <c r="E31" s="513"/>
      <c r="F31" s="513"/>
      <c r="G31" s="513"/>
      <c r="H31" s="513"/>
      <c r="I31" s="513"/>
      <c r="J31" s="513"/>
      <c r="K31" s="513"/>
      <c r="L31" s="513"/>
      <c r="M31" s="513"/>
      <c r="N31" s="513"/>
      <c r="O31" s="513"/>
      <c r="P31" s="514"/>
      <c r="Q31" s="51"/>
    </row>
    <row r="32" spans="1:18" ht="13.5" thickBot="1" x14ac:dyDescent="0.25">
      <c r="A32" s="51"/>
      <c r="B32" s="84" t="s">
        <v>4</v>
      </c>
      <c r="C32" s="515" t="s">
        <v>71</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71</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748" t="s">
        <v>71</v>
      </c>
      <c r="D36" s="749"/>
      <c r="E36" s="749"/>
      <c r="F36" s="749"/>
      <c r="G36" s="749"/>
      <c r="H36" s="749"/>
      <c r="I36" s="749"/>
      <c r="J36" s="749"/>
      <c r="K36" s="749"/>
      <c r="L36" s="749"/>
      <c r="M36" s="749"/>
      <c r="N36" s="749"/>
      <c r="O36" s="749"/>
      <c r="P36" s="750"/>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ht="13.5" thickBot="1" x14ac:dyDescent="0.25">
      <c r="A39" s="51"/>
      <c r="B39" s="88" t="s">
        <v>22</v>
      </c>
      <c r="C39" s="505" t="s">
        <v>18</v>
      </c>
      <c r="D39" s="506"/>
      <c r="E39" s="506"/>
      <c r="F39" s="506"/>
      <c r="G39" s="508"/>
      <c r="H39" s="505" t="s">
        <v>7</v>
      </c>
      <c r="I39" s="506"/>
      <c r="J39" s="506"/>
      <c r="K39" s="506"/>
      <c r="L39" s="508"/>
      <c r="M39" s="505" t="s">
        <v>19</v>
      </c>
      <c r="N39" s="506"/>
      <c r="O39" s="507"/>
      <c r="P39" s="508"/>
      <c r="Q39" s="51"/>
    </row>
    <row r="40" spans="1:17" ht="54" customHeight="1" x14ac:dyDescent="0.2">
      <c r="A40" s="51"/>
      <c r="B40" s="155" t="s">
        <v>304</v>
      </c>
      <c r="C40" s="745" t="s">
        <v>222</v>
      </c>
      <c r="D40" s="745"/>
      <c r="E40" s="745"/>
      <c r="F40" s="745"/>
      <c r="G40" s="745"/>
      <c r="H40" s="697" t="s">
        <v>286</v>
      </c>
      <c r="I40" s="697"/>
      <c r="J40" s="697"/>
      <c r="K40" s="697"/>
      <c r="L40" s="697"/>
      <c r="M40" s="746" t="s">
        <v>299</v>
      </c>
      <c r="N40" s="746"/>
      <c r="O40" s="746"/>
      <c r="P40" s="747"/>
      <c r="Q40" s="51"/>
    </row>
    <row r="41" spans="1:17" ht="55.5" customHeight="1" x14ac:dyDescent="0.2">
      <c r="A41" s="51"/>
      <c r="B41" s="155" t="s">
        <v>287</v>
      </c>
      <c r="C41" s="697" t="s">
        <v>288</v>
      </c>
      <c r="D41" s="697"/>
      <c r="E41" s="697"/>
      <c r="F41" s="697"/>
      <c r="G41" s="697"/>
      <c r="H41" s="697" t="s">
        <v>289</v>
      </c>
      <c r="I41" s="697"/>
      <c r="J41" s="697"/>
      <c r="K41" s="697"/>
      <c r="L41" s="697"/>
      <c r="M41" s="694" t="s">
        <v>299</v>
      </c>
      <c r="N41" s="694"/>
      <c r="O41" s="694"/>
      <c r="P41" s="696"/>
      <c r="Q41" s="51"/>
    </row>
    <row r="42" spans="1:17" ht="13.5" customHeight="1" x14ac:dyDescent="0.2">
      <c r="A42" s="51"/>
      <c r="B42" s="138"/>
      <c r="C42" s="692"/>
      <c r="D42" s="692"/>
      <c r="E42" s="692"/>
      <c r="F42" s="692"/>
      <c r="G42" s="692"/>
      <c r="H42" s="692"/>
      <c r="I42" s="692"/>
      <c r="J42" s="692"/>
      <c r="K42" s="692"/>
      <c r="L42" s="692"/>
      <c r="M42" s="692"/>
      <c r="N42" s="692"/>
      <c r="O42" s="692"/>
      <c r="P42" s="69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689" t="s">
        <v>8</v>
      </c>
      <c r="C46" s="690"/>
      <c r="D46" s="690"/>
      <c r="E46" s="690"/>
      <c r="F46" s="690"/>
      <c r="G46" s="690"/>
      <c r="H46" s="690"/>
      <c r="I46" s="690"/>
      <c r="J46" s="690"/>
      <c r="K46" s="690"/>
      <c r="L46" s="690"/>
      <c r="M46" s="690"/>
      <c r="N46" s="690"/>
      <c r="O46" s="690"/>
      <c r="P46" s="691"/>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118" t="s">
        <v>9</v>
      </c>
      <c r="D48" s="119" t="s">
        <v>149</v>
      </c>
      <c r="E48" s="119" t="s">
        <v>150</v>
      </c>
      <c r="F48" s="119" t="s">
        <v>151</v>
      </c>
      <c r="G48" s="119" t="s">
        <v>152</v>
      </c>
      <c r="H48" s="119" t="s">
        <v>153</v>
      </c>
      <c r="I48" s="119" t="s">
        <v>154</v>
      </c>
      <c r="J48" s="119" t="s">
        <v>155</v>
      </c>
      <c r="K48" s="119" t="s">
        <v>198</v>
      </c>
      <c r="L48" s="119" t="s">
        <v>157</v>
      </c>
      <c r="M48" s="119" t="s">
        <v>158</v>
      </c>
      <c r="N48" s="119" t="s">
        <v>159</v>
      </c>
      <c r="O48" s="119" t="s">
        <v>160</v>
      </c>
      <c r="P48" s="131" t="s">
        <v>10</v>
      </c>
      <c r="Q48" s="51"/>
    </row>
    <row r="49" spans="1:17" ht="13.5" thickBot="1" x14ac:dyDescent="0.25">
      <c r="A49" s="51"/>
      <c r="B49" s="478"/>
      <c r="C49" s="122" t="s">
        <v>10</v>
      </c>
      <c r="D49" s="132"/>
      <c r="E49" s="132"/>
      <c r="F49" s="201">
        <f>RegistroInducción!J10</f>
        <v>97.17647058823529</v>
      </c>
      <c r="G49" s="202"/>
      <c r="H49" s="202"/>
      <c r="I49" s="201">
        <f>+RegistroInducción!R10</f>
        <v>96.818181818181813</v>
      </c>
      <c r="J49" s="202"/>
      <c r="K49" s="202"/>
      <c r="L49" s="201">
        <f>+RegistroInducción!Z10</f>
        <v>97.75</v>
      </c>
      <c r="M49" s="202"/>
      <c r="N49" s="202"/>
      <c r="O49" s="201" t="str">
        <f>+RegistroInducción!AH10</f>
        <v>0</v>
      </c>
      <c r="P49" s="201">
        <f>+RegistroInducción!AJ10</f>
        <v>97.125</v>
      </c>
      <c r="Q49" s="51"/>
    </row>
    <row r="50" spans="1:17" ht="4.5" customHeight="1" thickBot="1" x14ac:dyDescent="0.25">
      <c r="A50" s="51"/>
      <c r="B50" s="94">
        <v>0.9</v>
      </c>
      <c r="C50" s="71"/>
      <c r="D50" s="134">
        <v>95</v>
      </c>
      <c r="E50" s="134">
        <v>95</v>
      </c>
      <c r="F50" s="203">
        <v>95</v>
      </c>
      <c r="G50" s="134">
        <v>95</v>
      </c>
      <c r="H50" s="134">
        <v>95</v>
      </c>
      <c r="I50" s="203">
        <v>95</v>
      </c>
      <c r="J50" s="134">
        <v>95</v>
      </c>
      <c r="K50" s="134">
        <v>95</v>
      </c>
      <c r="L50" s="203">
        <v>95</v>
      </c>
      <c r="M50" s="134">
        <v>95</v>
      </c>
      <c r="N50" s="134">
        <v>95</v>
      </c>
      <c r="O50" s="203">
        <v>95</v>
      </c>
      <c r="P50" s="203">
        <v>95</v>
      </c>
      <c r="Q50" s="51"/>
    </row>
    <row r="51" spans="1:17" ht="22.5" customHeight="1" thickBot="1" x14ac:dyDescent="0.25">
      <c r="A51" s="51"/>
      <c r="B51" s="535" t="s">
        <v>21</v>
      </c>
      <c r="C51" s="536"/>
      <c r="D51" s="536"/>
      <c r="E51" s="536"/>
      <c r="F51" s="536"/>
      <c r="G51" s="536"/>
      <c r="H51" s="536"/>
      <c r="I51" s="536"/>
      <c r="J51" s="536"/>
      <c r="K51" s="536"/>
      <c r="L51" s="536"/>
      <c r="M51" s="536"/>
      <c r="N51" s="536"/>
      <c r="O51" s="536"/>
      <c r="P51" s="537"/>
      <c r="Q51" s="51"/>
    </row>
    <row r="52" spans="1:17" ht="26.25" customHeight="1" x14ac:dyDescent="0.2">
      <c r="A52" s="51"/>
      <c r="B52" s="453"/>
      <c r="C52" s="454"/>
      <c r="D52" s="454"/>
      <c r="E52" s="454"/>
      <c r="F52" s="454"/>
      <c r="G52" s="454"/>
      <c r="H52" s="454"/>
      <c r="I52" s="454"/>
      <c r="J52" s="454"/>
      <c r="K52" s="454"/>
      <c r="L52" s="454"/>
      <c r="M52" s="454"/>
      <c r="N52" s="454"/>
      <c r="O52" s="454"/>
      <c r="P52" s="455"/>
      <c r="Q52" s="51"/>
    </row>
    <row r="53" spans="1:17" ht="26.25" customHeight="1" x14ac:dyDescent="0.2">
      <c r="A53" s="51"/>
      <c r="B53" s="456"/>
      <c r="C53" s="457"/>
      <c r="D53" s="457"/>
      <c r="E53" s="457"/>
      <c r="F53" s="457"/>
      <c r="G53" s="457"/>
      <c r="H53" s="457"/>
      <c r="I53" s="457"/>
      <c r="J53" s="457"/>
      <c r="K53" s="457"/>
      <c r="L53" s="457"/>
      <c r="M53" s="457"/>
      <c r="N53" s="457"/>
      <c r="O53" s="457"/>
      <c r="P53" s="458"/>
      <c r="Q53" s="51"/>
    </row>
    <row r="54" spans="1:17" ht="26.25" customHeight="1" x14ac:dyDescent="0.2">
      <c r="A54" s="51"/>
      <c r="B54" s="456"/>
      <c r="C54" s="457"/>
      <c r="D54" s="457"/>
      <c r="E54" s="457"/>
      <c r="F54" s="457"/>
      <c r="G54" s="457"/>
      <c r="H54" s="457"/>
      <c r="I54" s="457"/>
      <c r="J54" s="457"/>
      <c r="K54" s="457"/>
      <c r="L54" s="457"/>
      <c r="M54" s="457"/>
      <c r="N54" s="457"/>
      <c r="O54" s="457"/>
      <c r="P54" s="458"/>
      <c r="Q54" s="51"/>
    </row>
    <row r="55" spans="1:17" ht="26.25" customHeight="1" x14ac:dyDescent="0.2">
      <c r="A55" s="51"/>
      <c r="B55" s="456"/>
      <c r="C55" s="457"/>
      <c r="D55" s="457"/>
      <c r="E55" s="457"/>
      <c r="F55" s="457"/>
      <c r="G55" s="457"/>
      <c r="H55" s="457"/>
      <c r="I55" s="457"/>
      <c r="J55" s="457"/>
      <c r="K55" s="457"/>
      <c r="L55" s="457"/>
      <c r="M55" s="457"/>
      <c r="N55" s="457"/>
      <c r="O55" s="457"/>
      <c r="P55" s="458"/>
      <c r="Q55" s="51"/>
    </row>
    <row r="56" spans="1:17" ht="26.25" customHeight="1" x14ac:dyDescent="0.2">
      <c r="A56" s="51"/>
      <c r="B56" s="456"/>
      <c r="C56" s="457"/>
      <c r="D56" s="457"/>
      <c r="E56" s="457"/>
      <c r="F56" s="457"/>
      <c r="G56" s="457"/>
      <c r="H56" s="457"/>
      <c r="I56" s="457"/>
      <c r="J56" s="457"/>
      <c r="K56" s="457"/>
      <c r="L56" s="457"/>
      <c r="M56" s="457"/>
      <c r="N56" s="457"/>
      <c r="O56" s="457"/>
      <c r="P56" s="458"/>
      <c r="Q56" s="51"/>
    </row>
    <row r="57" spans="1:17" ht="26.25" customHeight="1" x14ac:dyDescent="0.2">
      <c r="A57" s="51"/>
      <c r="B57" s="456"/>
      <c r="C57" s="457"/>
      <c r="D57" s="457"/>
      <c r="E57" s="457"/>
      <c r="F57" s="457"/>
      <c r="G57" s="457"/>
      <c r="H57" s="457"/>
      <c r="I57" s="457"/>
      <c r="J57" s="457"/>
      <c r="K57" s="457"/>
      <c r="L57" s="457"/>
      <c r="M57" s="457"/>
      <c r="N57" s="457"/>
      <c r="O57" s="457"/>
      <c r="P57" s="458"/>
      <c r="Q57" s="51"/>
    </row>
    <row r="58" spans="1:17" ht="26.25" customHeight="1" x14ac:dyDescent="0.2">
      <c r="A58" s="51"/>
      <c r="B58" s="456"/>
      <c r="C58" s="457"/>
      <c r="D58" s="457"/>
      <c r="E58" s="457"/>
      <c r="F58" s="457"/>
      <c r="G58" s="457"/>
      <c r="H58" s="457"/>
      <c r="I58" s="457"/>
      <c r="J58" s="457"/>
      <c r="K58" s="457"/>
      <c r="L58" s="457"/>
      <c r="M58" s="457"/>
      <c r="N58" s="457"/>
      <c r="O58" s="457"/>
      <c r="P58" s="458"/>
      <c r="Q58" s="51"/>
    </row>
    <row r="59" spans="1:17" ht="26.25" customHeight="1"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ht="9.75" customHeight="1" x14ac:dyDescent="0.2">
      <c r="A64" s="51"/>
      <c r="B64" s="456"/>
      <c r="C64" s="457"/>
      <c r="D64" s="457"/>
      <c r="E64" s="457"/>
      <c r="F64" s="457"/>
      <c r="G64" s="457"/>
      <c r="H64" s="457"/>
      <c r="I64" s="457"/>
      <c r="J64" s="457"/>
      <c r="K64" s="457"/>
      <c r="L64" s="457"/>
      <c r="M64" s="457"/>
      <c r="N64" s="457"/>
      <c r="O64" s="457"/>
      <c r="P64" s="458"/>
      <c r="Q64" s="51"/>
    </row>
    <row r="65" spans="1:20" hidden="1" x14ac:dyDescent="0.2">
      <c r="A65" s="51"/>
      <c r="B65" s="456"/>
      <c r="C65" s="457"/>
      <c r="D65" s="457"/>
      <c r="E65" s="457"/>
      <c r="F65" s="457"/>
      <c r="G65" s="457"/>
      <c r="H65" s="457"/>
      <c r="I65" s="457"/>
      <c r="J65" s="457"/>
      <c r="K65" s="457"/>
      <c r="L65" s="457"/>
      <c r="M65" s="457"/>
      <c r="N65" s="457"/>
      <c r="O65" s="457"/>
      <c r="P65" s="458"/>
      <c r="Q65" s="51"/>
    </row>
    <row r="66" spans="1:20" hidden="1" x14ac:dyDescent="0.2">
      <c r="A66" s="51"/>
      <c r="B66" s="456"/>
      <c r="C66" s="457"/>
      <c r="D66" s="457"/>
      <c r="E66" s="457"/>
      <c r="F66" s="457"/>
      <c r="G66" s="457"/>
      <c r="H66" s="457"/>
      <c r="I66" s="457"/>
      <c r="J66" s="457"/>
      <c r="K66" s="457"/>
      <c r="L66" s="457"/>
      <c r="M66" s="457"/>
      <c r="N66" s="457"/>
      <c r="O66" s="457"/>
      <c r="P66" s="458"/>
      <c r="Q66" s="51"/>
    </row>
    <row r="67" spans="1:20" ht="13.5" hidden="1" thickBot="1" x14ac:dyDescent="0.25">
      <c r="A67" s="51"/>
      <c r="B67" s="459"/>
      <c r="C67" s="460"/>
      <c r="D67" s="460"/>
      <c r="E67" s="460"/>
      <c r="F67" s="460"/>
      <c r="G67" s="460"/>
      <c r="H67" s="460"/>
      <c r="I67" s="460"/>
      <c r="J67" s="460"/>
      <c r="K67" s="460"/>
      <c r="L67" s="460"/>
      <c r="M67" s="460"/>
      <c r="N67" s="460"/>
      <c r="O67" s="460"/>
      <c r="P67" s="461"/>
      <c r="Q67" s="51"/>
    </row>
    <row r="68" spans="1:20"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20" ht="15" customHeight="1" x14ac:dyDescent="0.2">
      <c r="A69" s="51"/>
      <c r="B69" s="463" t="s">
        <v>5</v>
      </c>
      <c r="C69" s="677" t="s">
        <v>185</v>
      </c>
      <c r="D69" s="678"/>
      <c r="E69" s="678"/>
      <c r="F69" s="678"/>
      <c r="G69" s="678"/>
      <c r="H69" s="678"/>
      <c r="I69" s="678"/>
      <c r="J69" s="678"/>
      <c r="K69" s="678"/>
      <c r="L69" s="678"/>
      <c r="M69" s="678"/>
      <c r="N69" s="678"/>
      <c r="O69" s="678"/>
      <c r="P69" s="679"/>
      <c r="Q69" s="51"/>
    </row>
    <row r="70" spans="1:20" ht="117" customHeight="1" thickBot="1" x14ac:dyDescent="0.25">
      <c r="A70" s="51"/>
      <c r="B70" s="464"/>
      <c r="C70" s="768" t="s">
        <v>330</v>
      </c>
      <c r="D70" s="769"/>
      <c r="E70" s="769"/>
      <c r="F70" s="769"/>
      <c r="G70" s="769"/>
      <c r="H70" s="769"/>
      <c r="I70" s="769"/>
      <c r="J70" s="769"/>
      <c r="K70" s="769"/>
      <c r="L70" s="769"/>
      <c r="M70" s="769"/>
      <c r="N70" s="769"/>
      <c r="O70" s="769"/>
      <c r="P70" s="770"/>
      <c r="Q70" s="51"/>
    </row>
    <row r="71" spans="1:20" ht="75" customHeight="1" x14ac:dyDescent="0.2">
      <c r="A71" s="51"/>
      <c r="B71" s="464"/>
      <c r="C71" s="643" t="s">
        <v>332</v>
      </c>
      <c r="D71" s="644"/>
      <c r="E71" s="644"/>
      <c r="F71" s="644"/>
      <c r="G71" s="644"/>
      <c r="H71" s="644"/>
      <c r="I71" s="644"/>
      <c r="J71" s="644"/>
      <c r="K71" s="644"/>
      <c r="L71" s="644"/>
      <c r="M71" s="644"/>
      <c r="N71" s="644"/>
      <c r="O71" s="644"/>
      <c r="P71" s="645"/>
      <c r="Q71" s="51"/>
    </row>
    <row r="72" spans="1:20" ht="105" customHeight="1" thickBot="1" x14ac:dyDescent="0.25">
      <c r="A72" s="51"/>
      <c r="B72" s="464"/>
      <c r="C72" s="775"/>
      <c r="D72" s="776"/>
      <c r="E72" s="776"/>
      <c r="F72" s="776"/>
      <c r="G72" s="776"/>
      <c r="H72" s="776"/>
      <c r="I72" s="776"/>
      <c r="J72" s="776"/>
      <c r="K72" s="776"/>
      <c r="L72" s="776"/>
      <c r="M72" s="776"/>
      <c r="N72" s="776"/>
      <c r="O72" s="776"/>
      <c r="P72" s="777"/>
      <c r="Q72" s="51"/>
    </row>
    <row r="73" spans="1:20" ht="24" customHeight="1" x14ac:dyDescent="0.2">
      <c r="A73" s="51"/>
      <c r="B73" s="464"/>
      <c r="C73" s="643" t="s">
        <v>187</v>
      </c>
      <c r="D73" s="644"/>
      <c r="E73" s="644"/>
      <c r="F73" s="644"/>
      <c r="G73" s="644"/>
      <c r="H73" s="644"/>
      <c r="I73" s="644"/>
      <c r="J73" s="644"/>
      <c r="K73" s="644"/>
      <c r="L73" s="644"/>
      <c r="M73" s="644"/>
      <c r="N73" s="644"/>
      <c r="O73" s="644"/>
      <c r="P73" s="645"/>
      <c r="Q73" s="51"/>
    </row>
    <row r="74" spans="1:20" ht="185.25" customHeight="1" x14ac:dyDescent="0.2">
      <c r="A74" s="51"/>
      <c r="B74" s="464"/>
      <c r="C74" s="771" t="s">
        <v>331</v>
      </c>
      <c r="D74" s="772"/>
      <c r="E74" s="772"/>
      <c r="F74" s="772"/>
      <c r="G74" s="772"/>
      <c r="H74" s="772"/>
      <c r="I74" s="772"/>
      <c r="J74" s="772"/>
      <c r="K74" s="772"/>
      <c r="L74" s="772"/>
      <c r="M74" s="772"/>
      <c r="N74" s="772"/>
      <c r="O74" s="772"/>
      <c r="P74" s="773"/>
      <c r="Q74" s="51"/>
    </row>
    <row r="75" spans="1:20" ht="15" customHeight="1" x14ac:dyDescent="0.2">
      <c r="A75" s="51"/>
      <c r="B75" s="767"/>
      <c r="C75" s="774" t="s">
        <v>188</v>
      </c>
      <c r="D75" s="774"/>
      <c r="E75" s="774"/>
      <c r="F75" s="774"/>
      <c r="G75" s="774"/>
      <c r="H75" s="774"/>
      <c r="I75" s="774"/>
      <c r="J75" s="774"/>
      <c r="K75" s="774"/>
      <c r="L75" s="774"/>
      <c r="M75" s="774"/>
      <c r="N75" s="774"/>
      <c r="O75" s="774"/>
      <c r="P75" s="774"/>
      <c r="Q75" s="51"/>
    </row>
    <row r="76" spans="1:20" ht="119.25" customHeight="1" thickBot="1" x14ac:dyDescent="0.25">
      <c r="A76" s="51"/>
      <c r="B76" s="465"/>
      <c r="C76" s="771" t="s">
        <v>355</v>
      </c>
      <c r="D76" s="772"/>
      <c r="E76" s="772"/>
      <c r="F76" s="772"/>
      <c r="G76" s="772"/>
      <c r="H76" s="772"/>
      <c r="I76" s="772"/>
      <c r="J76" s="772"/>
      <c r="K76" s="772"/>
      <c r="L76" s="772"/>
      <c r="M76" s="772"/>
      <c r="N76" s="772"/>
      <c r="O76" s="772"/>
      <c r="P76" s="773"/>
      <c r="Q76" s="51"/>
    </row>
    <row r="77" spans="1:20" ht="30.75" customHeight="1" thickBot="1" x14ac:dyDescent="0.25">
      <c r="A77" s="51"/>
      <c r="B77" s="53" t="s">
        <v>63</v>
      </c>
      <c r="C77" s="448" t="s">
        <v>183</v>
      </c>
      <c r="D77" s="449"/>
      <c r="E77" s="449"/>
      <c r="F77" s="449"/>
      <c r="G77" s="449"/>
      <c r="H77" s="449"/>
      <c r="I77" s="449"/>
      <c r="J77" s="449"/>
      <c r="K77" s="449"/>
      <c r="L77" s="449"/>
      <c r="M77" s="449"/>
      <c r="N77" s="449"/>
      <c r="O77" s="449"/>
      <c r="P77" s="450"/>
      <c r="Q77" s="51"/>
      <c r="T77" s="51"/>
    </row>
    <row r="78" spans="1:20" ht="27.75" customHeight="1" thickBot="1" x14ac:dyDescent="0.25">
      <c r="A78" s="51"/>
      <c r="B78" s="53" t="s">
        <v>84</v>
      </c>
      <c r="C78" s="451" t="s">
        <v>66</v>
      </c>
      <c r="D78" s="451"/>
      <c r="E78" s="451"/>
      <c r="F78" s="451"/>
      <c r="G78" s="451"/>
      <c r="H78" s="451"/>
      <c r="I78" s="451"/>
      <c r="J78" s="451"/>
      <c r="K78" s="451"/>
      <c r="L78" s="451"/>
      <c r="M78" s="451"/>
      <c r="N78" s="451"/>
      <c r="O78" s="451"/>
      <c r="P78" s="452"/>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46" t="s">
        <v>321</v>
      </c>
      <c r="S129" s="95"/>
    </row>
    <row r="130" spans="2:20" s="50" customFormat="1" x14ac:dyDescent="0.2">
      <c r="B130" s="246" t="s">
        <v>315</v>
      </c>
      <c r="S130" s="95"/>
    </row>
    <row r="131" spans="2:20" s="50" customFormat="1" x14ac:dyDescent="0.2">
      <c r="B131" s="246" t="s">
        <v>316</v>
      </c>
      <c r="S131" s="95"/>
    </row>
    <row r="132" spans="2:20" s="50" customFormat="1" x14ac:dyDescent="0.2">
      <c r="B132" s="246" t="s">
        <v>317</v>
      </c>
      <c r="S132" s="95"/>
    </row>
    <row r="133" spans="2:20" s="50" customFormat="1" ht="15" customHeight="1" x14ac:dyDescent="0.2">
      <c r="B133" s="247" t="s">
        <v>318</v>
      </c>
      <c r="S133" s="95"/>
    </row>
    <row r="134" spans="2:20" s="50" customFormat="1" ht="16.5" customHeight="1" x14ac:dyDescent="0.2">
      <c r="B134" s="59" t="s">
        <v>319</v>
      </c>
      <c r="S134" s="95"/>
    </row>
    <row r="135" spans="2:20" s="50" customFormat="1" ht="18" customHeight="1" x14ac:dyDescent="0.2">
      <c r="B135" s="59" t="s">
        <v>320</v>
      </c>
      <c r="S135" s="95"/>
    </row>
    <row r="136" spans="2:20" s="50" customFormat="1" x14ac:dyDescent="0.2">
      <c r="B136" s="59" t="s">
        <v>114</v>
      </c>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t="s">
        <v>68</v>
      </c>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7">
    <mergeCell ref="B69:B76"/>
    <mergeCell ref="C69:P69"/>
    <mergeCell ref="C70:P70"/>
    <mergeCell ref="C73:P73"/>
    <mergeCell ref="C74:P74"/>
    <mergeCell ref="C75:P75"/>
    <mergeCell ref="C76:P76"/>
    <mergeCell ref="C71:P7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77:P77"/>
    <mergeCell ref="C78:P78"/>
    <mergeCell ref="D28:G28"/>
    <mergeCell ref="B52:P67"/>
    <mergeCell ref="A68:Q68"/>
    <mergeCell ref="C44:G44"/>
    <mergeCell ref="H44:L44"/>
    <mergeCell ref="M44:P44"/>
    <mergeCell ref="B46:P46"/>
    <mergeCell ref="B48:B49"/>
  </mergeCells>
  <conditionalFormatting sqref="S2">
    <cfRule type="cellIs" dxfId="49" priority="44" stopIfTrue="1" operator="greaterThanOrEqual">
      <formula>0.95</formula>
    </cfRule>
  </conditionalFormatting>
  <conditionalFormatting sqref="F49">
    <cfRule type="cellIs" dxfId="48" priority="25" stopIfTrue="1" operator="equal">
      <formula>"0"</formula>
    </cfRule>
    <cfRule type="cellIs" dxfId="47" priority="26" stopIfTrue="1" operator="lessThanOrEqual">
      <formula>$S$5</formula>
    </cfRule>
    <cfRule type="cellIs" dxfId="46" priority="27" stopIfTrue="1" operator="between">
      <formula>$S$4</formula>
      <formula>$S$3</formula>
    </cfRule>
    <cfRule type="cellIs" dxfId="33" priority="28" stopIfTrue="1" operator="greaterThanOrEqual">
      <formula>$S$2</formula>
    </cfRule>
  </conditionalFormatting>
  <conditionalFormatting sqref="I49">
    <cfRule type="cellIs" dxfId="45" priority="13" stopIfTrue="1" operator="equal">
      <formula>"0"</formula>
    </cfRule>
    <cfRule type="cellIs" dxfId="44" priority="14" stopIfTrue="1" operator="lessThanOrEqual">
      <formula>$S$5</formula>
    </cfRule>
    <cfRule type="cellIs" dxfId="43" priority="15" stopIfTrue="1" operator="between">
      <formula>$S$4</formula>
      <formula>$S$3</formula>
    </cfRule>
    <cfRule type="cellIs" dxfId="32" priority="16" stopIfTrue="1" operator="greaterThanOrEqual">
      <formula>$S$2</formula>
    </cfRule>
  </conditionalFormatting>
  <conditionalFormatting sqref="L49">
    <cfRule type="cellIs" dxfId="42" priority="9" stopIfTrue="1" operator="equal">
      <formula>"0"</formula>
    </cfRule>
    <cfRule type="cellIs" dxfId="41" priority="10" stopIfTrue="1" operator="lessThanOrEqual">
      <formula>$S$5</formula>
    </cfRule>
    <cfRule type="cellIs" dxfId="40" priority="11" stopIfTrue="1" operator="between">
      <formula>$S$4</formula>
      <formula>$S$3</formula>
    </cfRule>
    <cfRule type="cellIs" dxfId="31" priority="12" stopIfTrue="1" operator="greaterThanOrEqual">
      <formula>$S$2</formula>
    </cfRule>
  </conditionalFormatting>
  <conditionalFormatting sqref="O49">
    <cfRule type="cellIs" dxfId="39" priority="5" stopIfTrue="1" operator="equal">
      <formula>"0"</formula>
    </cfRule>
    <cfRule type="cellIs" dxfId="38" priority="6" stopIfTrue="1" operator="lessThanOrEqual">
      <formula>$S$5</formula>
    </cfRule>
    <cfRule type="cellIs" dxfId="37" priority="7" stopIfTrue="1" operator="between">
      <formula>$S$4</formula>
      <formula>$S$3</formula>
    </cfRule>
    <cfRule type="cellIs" dxfId="30" priority="8" stopIfTrue="1" operator="greaterThanOrEqual">
      <formula>$S$2</formula>
    </cfRule>
  </conditionalFormatting>
  <conditionalFormatting sqref="P49">
    <cfRule type="cellIs" dxfId="36" priority="1" stopIfTrue="1" operator="equal">
      <formula>"0"</formula>
    </cfRule>
    <cfRule type="cellIs" dxfId="35" priority="2" stopIfTrue="1" operator="lessThanOrEqual">
      <formula>$S$5</formula>
    </cfRule>
    <cfRule type="cellIs" dxfId="34" priority="3" stopIfTrue="1" operator="between">
      <formula>$S$4</formula>
      <formula>$S$3</formula>
    </cfRule>
    <cfRule type="cellIs" dxfId="29" priority="4" stopIfTrue="1" operator="greaterThanOrEqual">
      <formula>$S$2</formula>
    </cfRule>
  </conditionalFormatting>
  <dataValidations disablePrompts="1" count="7">
    <dataValidation type="list" allowBlank="1" showInputMessage="1" showErrorMessage="1" sqref="C18:P18" xr:uid="{F89F8CF9-F762-4E3D-8F2E-36A8F8C6D4A3}">
      <formula1>$B$129:$B$136</formula1>
    </dataValidation>
    <dataValidation type="list" allowBlank="1" showInputMessage="1" showErrorMessage="1" sqref="C32:P32 C36:P36 C34:P34" xr:uid="{2EC37C7A-2213-4E73-A213-74091129F43D}">
      <formula1>$Q$103:$Q$108</formula1>
    </dataValidation>
    <dataValidation type="list" allowBlank="1" showInputMessage="1" showErrorMessage="1" sqref="N10:P10" xr:uid="{37FD4B75-4D59-4BC6-9BC3-E12AC27E6C9B}">
      <formula1>"Economicos,Eficiencia,Eficacia, Efectividad,Calidad"</formula1>
    </dataValidation>
    <dataValidation type="list" allowBlank="1" showInputMessage="1" showErrorMessage="1" sqref="C10:I10" xr:uid="{90DC5E83-ECC7-4A58-ADFD-8D2427DAD970}">
      <formula1>"2023,2024,2025,2026,2027"</formula1>
    </dataValidation>
    <dataValidation type="list" allowBlank="1" showInputMessage="1" showErrorMessage="1" sqref="C12:P12" xr:uid="{B6E80CAE-113D-43AD-A5BD-C1BAD5C97188}">
      <formula1>$B$140:$B$166</formula1>
    </dataValidation>
    <dataValidation type="list" allowBlank="1" showInputMessage="1" showErrorMessage="1" sqref="C78:P78" xr:uid="{03099E4A-ACD0-4D87-9850-EDE002880D01}">
      <formula1>$B$170:$B$173</formula1>
    </dataValidation>
    <dataValidation type="list" allowBlank="1" showInputMessage="1" showErrorMessage="1" sqref="B129:B135" xr:uid="{39A70A16-1055-441E-9603-DF407D19FBD5}">
      <formula1>$B$129:$B$135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FFFBF-DF1D-4DA1-93D8-16FCAA1B05D2}">
  <sheetPr>
    <tabColor rgb="FF7030A0"/>
  </sheetPr>
  <dimension ref="A1:AV146"/>
  <sheetViews>
    <sheetView topLeftCell="X8" workbookViewId="0">
      <selection activeCell="AI13" sqref="AI13"/>
    </sheetView>
  </sheetViews>
  <sheetFormatPr baseColWidth="10" defaultRowHeight="30" customHeight="1" x14ac:dyDescent="0.2"/>
  <cols>
    <col min="1" max="1" width="28.5703125" style="82" customWidth="1"/>
    <col min="2" max="2" width="27" style="75" bestFit="1" customWidth="1"/>
    <col min="3" max="3" width="10.7109375" style="75" customWidth="1"/>
    <col min="4" max="4" width="14.85546875" style="75" customWidth="1"/>
    <col min="5" max="5" width="13" style="75" customWidth="1"/>
    <col min="6" max="8" width="10.7109375" style="75" customWidth="1"/>
    <col min="9" max="9" width="15.85546875" style="75" customWidth="1"/>
    <col min="10" max="10" width="12.7109375" style="75" customWidth="1"/>
    <col min="11" max="16" width="10.7109375" style="75" customWidth="1"/>
    <col min="17" max="18" width="12.7109375" style="75" customWidth="1"/>
    <col min="19" max="19" width="8.7109375" style="75" customWidth="1"/>
    <col min="20" max="20" width="10.28515625" style="75" customWidth="1"/>
    <col min="21" max="21" width="13.85546875" style="75" customWidth="1"/>
    <col min="22" max="22" width="11.28515625" style="75" customWidth="1"/>
    <col min="23" max="23" width="14.42578125" style="75" customWidth="1"/>
    <col min="24" max="24" width="8.7109375" style="75" customWidth="1"/>
    <col min="25" max="26" width="15.7109375" style="75" customWidth="1"/>
    <col min="27" max="27" width="8.7109375" style="75" customWidth="1"/>
    <col min="28" max="28" width="9.5703125" style="75" customWidth="1"/>
    <col min="29" max="29" width="8.7109375" style="75" customWidth="1"/>
    <col min="30" max="30" width="10.140625" style="75" customWidth="1"/>
    <col min="31" max="31" width="8.7109375" style="75" customWidth="1"/>
    <col min="32" max="32" width="10.140625" style="75" customWidth="1"/>
    <col min="33" max="36" width="15.7109375" style="75" customWidth="1"/>
    <col min="37" max="37" width="5.28515625" style="75" customWidth="1"/>
    <col min="38" max="38" width="10.7109375" style="75" customWidth="1"/>
    <col min="39" max="39" width="84" style="75" customWidth="1"/>
    <col min="40" max="42" width="11.42578125" style="107"/>
    <col min="43" max="43" width="11.42578125" style="95" hidden="1" customWidth="1"/>
    <col min="44" max="44" width="11.42578125" style="107"/>
    <col min="45" max="16384" width="11.42578125" style="75"/>
  </cols>
  <sheetData>
    <row r="1" spans="1:48" ht="30" customHeight="1" x14ac:dyDescent="0.25">
      <c r="A1" s="661"/>
      <c r="B1" s="662" t="s">
        <v>56</v>
      </c>
      <c r="C1" s="663"/>
      <c r="D1" s="663"/>
      <c r="E1" s="663"/>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4"/>
      <c r="AL1" s="609" t="str">
        <f>+EfectividadInducción!N2</f>
        <v>Código: GC-F-006</v>
      </c>
      <c r="AM1" s="610"/>
      <c r="AN1" s="106"/>
      <c r="AO1" s="106"/>
      <c r="AR1" s="106"/>
      <c r="AS1" s="72"/>
      <c r="AT1" s="72"/>
      <c r="AU1" s="73"/>
      <c r="AV1" s="74"/>
    </row>
    <row r="2" spans="1:48" s="52" customFormat="1" ht="30" customHeight="1" x14ac:dyDescent="0.25">
      <c r="A2" s="661"/>
      <c r="B2" s="662" t="s">
        <v>87</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4"/>
      <c r="AL2" s="609" t="str">
        <f>+EfectividadInducción!N3</f>
        <v>Fecha: 14 de junio de 2019</v>
      </c>
      <c r="AM2" s="610"/>
      <c r="AN2" s="108"/>
      <c r="AO2" s="108"/>
      <c r="AP2" s="109"/>
      <c r="AQ2" s="116">
        <f>+EfectividadInducción!S2</f>
        <v>0.95</v>
      </c>
      <c r="AR2" s="108"/>
      <c r="AS2" s="76"/>
      <c r="AT2" s="76"/>
      <c r="AU2" s="77"/>
      <c r="AV2" s="78"/>
    </row>
    <row r="3" spans="1:48" s="52" customFormat="1" ht="30" customHeight="1" x14ac:dyDescent="0.25">
      <c r="A3" s="661"/>
      <c r="B3" s="662" t="s">
        <v>89</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4"/>
      <c r="AL3" s="609" t="str">
        <f>+EfectividadInducción!N4</f>
        <v>Versión 004</v>
      </c>
      <c r="AM3" s="610"/>
      <c r="AN3" s="108"/>
      <c r="AO3" s="108"/>
      <c r="AP3" s="109"/>
      <c r="AQ3" s="96">
        <f>+EfectividadInducción!S3</f>
        <v>0.94444899999999998</v>
      </c>
      <c r="AR3" s="108"/>
      <c r="AS3" s="76"/>
      <c r="AT3" s="76"/>
      <c r="AU3" s="77"/>
      <c r="AV3" s="78"/>
    </row>
    <row r="4" spans="1:48" s="52" customFormat="1" ht="30" customHeight="1" x14ac:dyDescent="0.25">
      <c r="A4" s="661"/>
      <c r="B4" s="662" t="s">
        <v>91</v>
      </c>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4"/>
      <c r="AL4" s="610" t="str">
        <f>+EfectividadInducción!N5</f>
        <v>Pagina 1 de 1</v>
      </c>
      <c r="AM4" s="610"/>
      <c r="AN4" s="110"/>
      <c r="AO4" s="110"/>
      <c r="AP4" s="109"/>
      <c r="AQ4" s="96">
        <f>+EfectividadInducción!S5</f>
        <v>0.84444900000000001</v>
      </c>
      <c r="AR4" s="110"/>
      <c r="AS4" s="79"/>
      <c r="AT4" s="79"/>
      <c r="AU4" s="77"/>
      <c r="AV4" s="78"/>
    </row>
    <row r="5" spans="1:48" s="52" customFormat="1" ht="18" x14ac:dyDescent="0.25">
      <c r="A5" s="99"/>
      <c r="B5" s="100"/>
      <c r="C5" s="100"/>
      <c r="D5" s="100"/>
      <c r="E5" s="100"/>
      <c r="F5" s="100"/>
      <c r="G5" s="100"/>
      <c r="H5" s="100"/>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2"/>
      <c r="AL5" s="102"/>
      <c r="AM5" s="102"/>
      <c r="AN5" s="110"/>
      <c r="AO5" s="110"/>
      <c r="AP5" s="109"/>
      <c r="AQ5" s="96">
        <f>+EfectividadInducción!S4</f>
        <v>0.85</v>
      </c>
      <c r="AR5" s="110"/>
      <c r="AS5" s="79"/>
      <c r="AT5" s="79"/>
      <c r="AU5" s="77"/>
      <c r="AV5" s="78"/>
    </row>
    <row r="6" spans="1:48" s="194" customFormat="1" ht="30" customHeight="1" x14ac:dyDescent="0.2">
      <c r="A6" s="195" t="s">
        <v>0</v>
      </c>
      <c r="B6" s="191"/>
      <c r="C6" s="191"/>
      <c r="D6" s="191"/>
      <c r="E6" s="191"/>
      <c r="F6" s="191"/>
      <c r="G6" s="191"/>
      <c r="H6" s="191"/>
      <c r="I6" s="795" t="str">
        <f>+EfectividadInducción!C12</f>
        <v>GESTION DEL TALENTO HUMANO</v>
      </c>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5"/>
      <c r="AL6" s="795"/>
      <c r="AM6" s="795"/>
      <c r="AN6" s="192"/>
      <c r="AO6" s="192"/>
      <c r="AP6" s="192"/>
      <c r="AQ6" s="193"/>
      <c r="AR6" s="192"/>
    </row>
    <row r="7" spans="1:48" s="52" customFormat="1" ht="11.25" customHeight="1" thickBot="1" x14ac:dyDescent="0.25">
      <c r="A7" s="105"/>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9"/>
      <c r="AO7" s="109"/>
      <c r="AP7" s="109"/>
      <c r="AQ7" s="96"/>
      <c r="AR7" s="109"/>
    </row>
    <row r="8" spans="1:48" s="80" customFormat="1" ht="30" customHeight="1" x14ac:dyDescent="0.2">
      <c r="A8" s="788" t="s">
        <v>92</v>
      </c>
      <c r="B8" s="780" t="s">
        <v>20</v>
      </c>
      <c r="C8" s="796" t="str">
        <f>+EfectividadInducción!C14</f>
        <v xml:space="preserve">Efectividad de la Inducción Institucional </v>
      </c>
      <c r="D8" s="797"/>
      <c r="E8" s="797"/>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7"/>
      <c r="AJ8" s="798"/>
      <c r="AK8" s="780" t="s">
        <v>94</v>
      </c>
      <c r="AL8" s="780"/>
      <c r="AM8" s="781"/>
      <c r="AN8" s="111"/>
      <c r="AO8" s="111"/>
      <c r="AP8" s="111"/>
      <c r="AQ8" s="95"/>
      <c r="AR8" s="111"/>
    </row>
    <row r="9" spans="1:48" s="81" customFormat="1" ht="30" customHeight="1" x14ac:dyDescent="0.2">
      <c r="A9" s="789"/>
      <c r="B9" s="790"/>
      <c r="C9" s="255" t="s">
        <v>199</v>
      </c>
      <c r="D9" s="255" t="s">
        <v>93</v>
      </c>
      <c r="E9" s="255" t="s">
        <v>200</v>
      </c>
      <c r="F9" s="255" t="s">
        <v>93</v>
      </c>
      <c r="G9" s="255" t="s">
        <v>201</v>
      </c>
      <c r="H9" s="255" t="s">
        <v>93</v>
      </c>
      <c r="I9" s="255" t="s">
        <v>192</v>
      </c>
      <c r="J9" s="255" t="s">
        <v>93</v>
      </c>
      <c r="K9" s="255" t="s">
        <v>202</v>
      </c>
      <c r="L9" s="255" t="s">
        <v>93</v>
      </c>
      <c r="M9" s="255" t="s">
        <v>203</v>
      </c>
      <c r="N9" s="255" t="s">
        <v>93</v>
      </c>
      <c r="O9" s="255" t="s">
        <v>204</v>
      </c>
      <c r="P9" s="255" t="s">
        <v>93</v>
      </c>
      <c r="Q9" s="255" t="s">
        <v>193</v>
      </c>
      <c r="R9" s="255" t="s">
        <v>93</v>
      </c>
      <c r="S9" s="255" t="s">
        <v>205</v>
      </c>
      <c r="T9" s="255" t="s">
        <v>93</v>
      </c>
      <c r="U9" s="255" t="s">
        <v>206</v>
      </c>
      <c r="V9" s="255" t="s">
        <v>93</v>
      </c>
      <c r="W9" s="255" t="s">
        <v>207</v>
      </c>
      <c r="X9" s="255" t="s">
        <v>93</v>
      </c>
      <c r="Y9" s="255" t="s">
        <v>194</v>
      </c>
      <c r="Z9" s="255" t="s">
        <v>93</v>
      </c>
      <c r="AA9" s="255" t="s">
        <v>208</v>
      </c>
      <c r="AB9" s="255" t="s">
        <v>93</v>
      </c>
      <c r="AC9" s="255" t="s">
        <v>209</v>
      </c>
      <c r="AD9" s="255" t="s">
        <v>93</v>
      </c>
      <c r="AE9" s="255" t="s">
        <v>210</v>
      </c>
      <c r="AF9" s="255" t="s">
        <v>93</v>
      </c>
      <c r="AG9" s="255" t="s">
        <v>195</v>
      </c>
      <c r="AH9" s="255" t="s">
        <v>93</v>
      </c>
      <c r="AI9" s="255" t="s">
        <v>10</v>
      </c>
      <c r="AJ9" s="255" t="s">
        <v>93</v>
      </c>
      <c r="AK9" s="782"/>
      <c r="AL9" s="782"/>
      <c r="AM9" s="783"/>
      <c r="AN9" s="112"/>
      <c r="AO9" s="112"/>
      <c r="AP9" s="112"/>
      <c r="AQ9" s="95"/>
      <c r="AR9" s="112"/>
    </row>
    <row r="10" spans="1:48" s="52" customFormat="1" ht="147.75" customHeight="1" thickBot="1" x14ac:dyDescent="0.25">
      <c r="A10" s="793" t="s">
        <v>273</v>
      </c>
      <c r="B10" s="256" t="str">
        <f>+EfectividadInducción!B40</f>
        <v xml:space="preserve">Sumatoria de calificaciones en inducción institucional </v>
      </c>
      <c r="C10" s="257">
        <f>SUM(97+96+98+100)</f>
        <v>391</v>
      </c>
      <c r="D10" s="778">
        <f>IF(C10=0,"0",C10/C11)</f>
        <v>97.75</v>
      </c>
      <c r="E10" s="257">
        <f>SUM(97+95+95+98+97+98+98+97+96)</f>
        <v>871</v>
      </c>
      <c r="F10" s="778">
        <f>IF(E10=0,"0",E10/E11)</f>
        <v>96.777777777777771</v>
      </c>
      <c r="G10" s="257">
        <f>SUM(95+97+98+100)</f>
        <v>390</v>
      </c>
      <c r="H10" s="778">
        <f>IF(G10=0,"0",G10/G11)</f>
        <v>97.5</v>
      </c>
      <c r="I10" s="258">
        <f>C10+E10+G10</f>
        <v>1652</v>
      </c>
      <c r="J10" s="784">
        <f>IF(I10=0,"0",I10/I11)</f>
        <v>97.17647058823529</v>
      </c>
      <c r="K10" s="259">
        <f>SUM(95+97+99+95)</f>
        <v>386</v>
      </c>
      <c r="L10" s="778">
        <f>IF(K10=0,"0",K10/K11)</f>
        <v>96.5</v>
      </c>
      <c r="M10" s="259">
        <f>SUM(96+97+97+97+99)</f>
        <v>486</v>
      </c>
      <c r="N10" s="778">
        <f>IF(M10=0,"0",M10/M11)</f>
        <v>97.2</v>
      </c>
      <c r="O10" s="259">
        <f>SUM(97+96)</f>
        <v>193</v>
      </c>
      <c r="P10" s="778">
        <f>IF(O10=0,"0",O10/O11)</f>
        <v>96.5</v>
      </c>
      <c r="Q10" s="258">
        <f>K10+M10+O10</f>
        <v>1065</v>
      </c>
      <c r="R10" s="784">
        <f>IF(Q10=0,"0",Q10/Q11)</f>
        <v>96.818181818181813</v>
      </c>
      <c r="S10" s="259">
        <v>0</v>
      </c>
      <c r="T10" s="778" t="str">
        <f>IF(S10=0,"0",S10/S11)</f>
        <v>0</v>
      </c>
      <c r="U10" s="259">
        <f>SUM(99+99)</f>
        <v>198</v>
      </c>
      <c r="V10" s="778">
        <f>IF(U10=0,"0",U10/U11)</f>
        <v>99</v>
      </c>
      <c r="W10" s="259">
        <f>SUM(96+97)</f>
        <v>193</v>
      </c>
      <c r="X10" s="778">
        <f>IF(W10=0,"0",W10/W11)</f>
        <v>96.5</v>
      </c>
      <c r="Y10" s="258">
        <f>S10+U10+W10</f>
        <v>391</v>
      </c>
      <c r="Z10" s="784">
        <f>IF(Y10=0,"0",Y10/Y11)</f>
        <v>97.75</v>
      </c>
      <c r="AA10" s="259">
        <v>0</v>
      </c>
      <c r="AB10" s="778" t="str">
        <f>IF(AA10=0,"0",AA10/AA11)</f>
        <v>0</v>
      </c>
      <c r="AC10" s="259">
        <v>0</v>
      </c>
      <c r="AD10" s="778" t="str">
        <f>IF(AC10=0,"0",AC10/AC11)</f>
        <v>0</v>
      </c>
      <c r="AE10" s="260">
        <v>0</v>
      </c>
      <c r="AF10" s="778" t="str">
        <f>IF(AE10=0,"0",AE10/AE11)</f>
        <v>0</v>
      </c>
      <c r="AG10" s="261">
        <f>AA10+AC10+AE10</f>
        <v>0</v>
      </c>
      <c r="AH10" s="784" t="str">
        <f>IF(AG10=0,"0",AG10/AG11)</f>
        <v>0</v>
      </c>
      <c r="AI10" s="262">
        <f>I10+Q10+Y10+AG10</f>
        <v>3108</v>
      </c>
      <c r="AJ10" s="791">
        <f>IF(AI10=0,"0",AI10/AI11)</f>
        <v>97.125</v>
      </c>
      <c r="AK10" s="786"/>
      <c r="AL10" s="786"/>
      <c r="AM10" s="787"/>
      <c r="AN10" s="109"/>
      <c r="AO10" s="109"/>
      <c r="AP10" s="109"/>
      <c r="AQ10" s="95"/>
      <c r="AR10" s="109"/>
    </row>
    <row r="11" spans="1:48" s="52" customFormat="1" ht="142.5" customHeight="1" thickBot="1" x14ac:dyDescent="0.25">
      <c r="A11" s="794"/>
      <c r="B11" s="263" t="str">
        <f>+EfectividadInducción!B41</f>
        <v>Número de servidores posesionados</v>
      </c>
      <c r="C11" s="264">
        <v>4</v>
      </c>
      <c r="D11" s="779"/>
      <c r="E11" s="264">
        <v>9</v>
      </c>
      <c r="F11" s="779"/>
      <c r="G11" s="264">
        <v>4</v>
      </c>
      <c r="H11" s="779"/>
      <c r="I11" s="265">
        <f>C11+E11+G11</f>
        <v>17</v>
      </c>
      <c r="J11" s="785"/>
      <c r="K11" s="266">
        <v>4</v>
      </c>
      <c r="L11" s="779"/>
      <c r="M11" s="266">
        <v>5</v>
      </c>
      <c r="N11" s="779"/>
      <c r="O11" s="266">
        <v>2</v>
      </c>
      <c r="P11" s="779"/>
      <c r="Q11" s="265">
        <f>K11+M11+O11</f>
        <v>11</v>
      </c>
      <c r="R11" s="785"/>
      <c r="S11" s="266">
        <v>0</v>
      </c>
      <c r="T11" s="779"/>
      <c r="U11" s="266">
        <v>2</v>
      </c>
      <c r="V11" s="779"/>
      <c r="W11" s="266">
        <v>2</v>
      </c>
      <c r="X11" s="779"/>
      <c r="Y11" s="267">
        <f>S11+U11+W11</f>
        <v>4</v>
      </c>
      <c r="Z11" s="785"/>
      <c r="AA11" s="266">
        <v>0</v>
      </c>
      <c r="AB11" s="779"/>
      <c r="AC11" s="268">
        <v>0</v>
      </c>
      <c r="AD11" s="779"/>
      <c r="AE11" s="269">
        <v>0</v>
      </c>
      <c r="AF11" s="779"/>
      <c r="AG11" s="270">
        <f>AA11+AC11+AE11</f>
        <v>0</v>
      </c>
      <c r="AH11" s="785"/>
      <c r="AI11" s="271">
        <f>I11+Q11+Y11+AG11</f>
        <v>32</v>
      </c>
      <c r="AJ11" s="792"/>
      <c r="AK11" s="786"/>
      <c r="AL11" s="786"/>
      <c r="AM11" s="787"/>
      <c r="AN11" s="109"/>
      <c r="AO11" s="109"/>
      <c r="AP11" s="109"/>
      <c r="AQ11" s="95"/>
      <c r="AR11" s="109"/>
    </row>
    <row r="12" spans="1:48" ht="30" customHeight="1" x14ac:dyDescent="0.2">
      <c r="B12" s="73"/>
      <c r="C12" s="73"/>
      <c r="D12" s="73"/>
      <c r="E12" s="73"/>
      <c r="F12" s="73"/>
      <c r="G12" s="73"/>
      <c r="H12" s="7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row>
    <row r="13" spans="1:48" ht="30" customHeight="1" x14ac:dyDescent="0.2">
      <c r="AB13"/>
      <c r="AI13" s="75">
        <f>+AI10/AI11</f>
        <v>97.125</v>
      </c>
    </row>
    <row r="14" spans="1:48" ht="30" customHeight="1" x14ac:dyDescent="0.2">
      <c r="AB14"/>
    </row>
    <row r="15" spans="1:48" ht="30" customHeight="1" x14ac:dyDescent="0.2">
      <c r="AB15"/>
    </row>
    <row r="16" spans="1:48" ht="30" customHeight="1" x14ac:dyDescent="0.2">
      <c r="AB16"/>
    </row>
    <row r="17" spans="28:28" ht="30" customHeight="1" x14ac:dyDescent="0.2">
      <c r="AB17"/>
    </row>
    <row r="18" spans="28:28" ht="30" customHeight="1" x14ac:dyDescent="0.2">
      <c r="AB18"/>
    </row>
    <row r="66" spans="43:43" ht="30" customHeight="1" x14ac:dyDescent="0.2">
      <c r="AQ66" s="97"/>
    </row>
    <row r="136" spans="43:43" ht="30" customHeight="1" x14ac:dyDescent="0.2">
      <c r="AQ136" s="98"/>
    </row>
    <row r="137" spans="43:43" ht="30" customHeight="1" x14ac:dyDescent="0.2">
      <c r="AQ137" s="98"/>
    </row>
    <row r="138" spans="43:43" ht="30" customHeight="1" x14ac:dyDescent="0.2">
      <c r="AQ138" s="98"/>
    </row>
    <row r="139" spans="43:43" ht="30" customHeight="1" x14ac:dyDescent="0.2">
      <c r="AQ139" s="98"/>
    </row>
    <row r="140" spans="43:43" ht="30" customHeight="1" x14ac:dyDescent="0.2">
      <c r="AQ140" s="98"/>
    </row>
    <row r="141" spans="43:43" ht="30" customHeight="1" x14ac:dyDescent="0.2">
      <c r="AQ141" s="98"/>
    </row>
    <row r="142" spans="43:43" ht="30" customHeight="1" x14ac:dyDescent="0.2">
      <c r="AQ142" s="98"/>
    </row>
    <row r="143" spans="43:43" ht="30" customHeight="1" x14ac:dyDescent="0.2">
      <c r="AQ143" s="98"/>
    </row>
    <row r="144" spans="43:43" ht="30" customHeight="1" x14ac:dyDescent="0.2">
      <c r="AQ144" s="98"/>
    </row>
    <row r="145" spans="43:43" ht="30" customHeight="1" x14ac:dyDescent="0.2">
      <c r="AQ145" s="98"/>
    </row>
    <row r="146" spans="43:43" ht="30" customHeight="1" x14ac:dyDescent="0.2">
      <c r="AQ146" s="98"/>
    </row>
  </sheetData>
  <sheetProtection formatCells="0" formatColumns="0" formatRows="0" insertRows="0"/>
  <mergeCells count="34">
    <mergeCell ref="H10:H11"/>
    <mergeCell ref="I6:AM6"/>
    <mergeCell ref="C8:AJ8"/>
    <mergeCell ref="L10:L11"/>
    <mergeCell ref="A1:A4"/>
    <mergeCell ref="B1:AK1"/>
    <mergeCell ref="AL1:AM1"/>
    <mergeCell ref="B2:AK2"/>
    <mergeCell ref="AL2:AM2"/>
    <mergeCell ref="B3:AK3"/>
    <mergeCell ref="AL3:AM3"/>
    <mergeCell ref="B4:AK4"/>
    <mergeCell ref="AL4:AM4"/>
    <mergeCell ref="A8:A9"/>
    <mergeCell ref="B8:B9"/>
    <mergeCell ref="AJ10:AJ11"/>
    <mergeCell ref="D10:D11"/>
    <mergeCell ref="F10:F11"/>
    <mergeCell ref="AF10:AF11"/>
    <mergeCell ref="A10:A11"/>
    <mergeCell ref="J10:J11"/>
    <mergeCell ref="R10:R11"/>
    <mergeCell ref="Z10:Z11"/>
    <mergeCell ref="N10:N11"/>
    <mergeCell ref="P10:P11"/>
    <mergeCell ref="T10:T11"/>
    <mergeCell ref="V10:V11"/>
    <mergeCell ref="X10:X11"/>
    <mergeCell ref="AB10:AB11"/>
    <mergeCell ref="AD10:AD11"/>
    <mergeCell ref="AK8:AM9"/>
    <mergeCell ref="AH10:AH11"/>
    <mergeCell ref="AK10:AM10"/>
    <mergeCell ref="AK11:AM11"/>
  </mergeCells>
  <conditionalFormatting sqref="AJ10">
    <cfRule type="cellIs" dxfId="28" priority="1" stopIfTrue="1" operator="equal">
      <formula>"0"</formula>
    </cfRule>
    <cfRule type="cellIs" dxfId="27" priority="2" stopIfTrue="1" operator="lessThanOrEqual">
      <formula>$AQ$5</formula>
    </cfRule>
    <cfRule type="cellIs" dxfId="26" priority="3" stopIfTrue="1" operator="greaterThanOrEqual">
      <formula>$AQ$2</formula>
    </cfRule>
    <cfRule type="cellIs" dxfId="25" priority="4" stopIfTrue="1" operator="between">
      <formula>$AQ$4</formula>
      <formula>$AQ$3</formula>
    </cfRule>
  </conditionalFormatting>
  <pageMargins left="0.7" right="0.7" top="0.75" bottom="0.75" header="0.3" footer="0.3"/>
  <pageSetup orientation="portrait" r:id="rId1"/>
  <ignoredErrors>
    <ignoredError sqref="D11 Z10 D10 J10 F11 H11 F10 H10 P11 L11 N11 L10 P10 N10 Z11 AB11 AB10 AD10 AD11 AF10 AF11 J11" unlockedFormula="1"/>
    <ignoredError sqref="AH10 R10 R11 T11 T10 V11 V10 X11 X10 AH11" formula="1" unlockedFormula="1"/>
  </ignoredError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8C4DA-AEB4-4F25-8FAC-294FDBC35383}">
  <sheetPr>
    <tabColor rgb="FFFFFF00"/>
  </sheetPr>
  <dimension ref="A1:T181"/>
  <sheetViews>
    <sheetView tabSelected="1" topLeftCell="A5" workbookViewId="0">
      <selection activeCell="C77" sqref="C77:P77"/>
    </sheetView>
  </sheetViews>
  <sheetFormatPr baseColWidth="10" defaultRowHeight="12.75" x14ac:dyDescent="0.2"/>
  <cols>
    <col min="1" max="1" width="3" style="49" customWidth="1"/>
    <col min="2" max="2" width="30" style="49" customWidth="1"/>
    <col min="3" max="3" width="16.7109375" style="49" customWidth="1"/>
    <col min="4" max="4" width="5.8554687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28515625" style="49" customWidth="1"/>
    <col min="17" max="18" width="11.7109375" style="49" customWidth="1"/>
    <col min="19" max="19" width="15.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573"/>
      <c r="C2" s="576" t="s">
        <v>56</v>
      </c>
      <c r="D2" s="577"/>
      <c r="E2" s="577"/>
      <c r="F2" s="577"/>
      <c r="G2" s="577"/>
      <c r="H2" s="577"/>
      <c r="I2" s="577"/>
      <c r="J2" s="577"/>
      <c r="K2" s="577"/>
      <c r="L2" s="577"/>
      <c r="M2" s="578"/>
      <c r="N2" s="579" t="s">
        <v>178</v>
      </c>
      <c r="O2" s="580"/>
      <c r="P2" s="581"/>
      <c r="S2" s="158">
        <v>0.85</v>
      </c>
    </row>
    <row r="3" spans="1:19" ht="15.75" customHeight="1" x14ac:dyDescent="0.2">
      <c r="B3" s="574"/>
      <c r="C3" s="582" t="s">
        <v>58</v>
      </c>
      <c r="D3" s="583"/>
      <c r="E3" s="583"/>
      <c r="F3" s="583"/>
      <c r="G3" s="583"/>
      <c r="H3" s="583"/>
      <c r="I3" s="583"/>
      <c r="J3" s="583"/>
      <c r="K3" s="583"/>
      <c r="L3" s="583"/>
      <c r="M3" s="584"/>
      <c r="N3" s="585" t="s">
        <v>269</v>
      </c>
      <c r="O3" s="586"/>
      <c r="P3" s="587"/>
      <c r="S3" s="158">
        <v>0.84</v>
      </c>
    </row>
    <row r="4" spans="1:19" ht="15.75" customHeight="1" x14ac:dyDescent="0.2">
      <c r="B4" s="574"/>
      <c r="C4" s="582" t="s">
        <v>59</v>
      </c>
      <c r="D4" s="583"/>
      <c r="E4" s="583"/>
      <c r="F4" s="583"/>
      <c r="G4" s="583"/>
      <c r="H4" s="583"/>
      <c r="I4" s="583"/>
      <c r="J4" s="583"/>
      <c r="K4" s="583"/>
      <c r="L4" s="583"/>
      <c r="M4" s="584"/>
      <c r="N4" s="585" t="s">
        <v>179</v>
      </c>
      <c r="O4" s="586"/>
      <c r="P4" s="587"/>
      <c r="S4" s="158">
        <v>0.75</v>
      </c>
    </row>
    <row r="5" spans="1:19" ht="16.5" customHeight="1" thickBot="1" x14ac:dyDescent="0.25">
      <c r="B5" s="575"/>
      <c r="C5" s="588" t="s">
        <v>60</v>
      </c>
      <c r="D5" s="589"/>
      <c r="E5" s="589"/>
      <c r="F5" s="589"/>
      <c r="G5" s="589"/>
      <c r="H5" s="589"/>
      <c r="I5" s="589"/>
      <c r="J5" s="589"/>
      <c r="K5" s="589"/>
      <c r="L5" s="589"/>
      <c r="M5" s="590"/>
      <c r="N5" s="591" t="s">
        <v>61</v>
      </c>
      <c r="O5" s="592"/>
      <c r="P5" s="593"/>
      <c r="S5" s="158">
        <v>0.74</v>
      </c>
    </row>
    <row r="6" spans="1:19" ht="13.5" thickBot="1" x14ac:dyDescent="0.25">
      <c r="B6" s="85"/>
      <c r="C6" s="85"/>
      <c r="D6" s="85"/>
      <c r="E6" s="85"/>
      <c r="F6" s="85"/>
      <c r="G6" s="85"/>
      <c r="H6" s="85"/>
      <c r="I6" s="85"/>
      <c r="J6" s="85"/>
      <c r="K6" s="85"/>
      <c r="L6" s="85"/>
      <c r="M6" s="85"/>
      <c r="N6" s="85"/>
      <c r="O6" s="85"/>
      <c r="P6" s="85"/>
    </row>
    <row r="7" spans="1:19" x14ac:dyDescent="0.2">
      <c r="A7" s="51"/>
      <c r="B7" s="555" t="s">
        <v>65</v>
      </c>
      <c r="C7" s="556"/>
      <c r="D7" s="556"/>
      <c r="E7" s="556"/>
      <c r="F7" s="556"/>
      <c r="G7" s="556"/>
      <c r="H7" s="556"/>
      <c r="I7" s="556"/>
      <c r="J7" s="556"/>
      <c r="K7" s="556"/>
      <c r="L7" s="556"/>
      <c r="M7" s="556"/>
      <c r="N7" s="556"/>
      <c r="O7" s="556"/>
      <c r="P7" s="557"/>
      <c r="Q7" s="51"/>
      <c r="S7" s="96"/>
    </row>
    <row r="8" spans="1:19" ht="13.5" thickBot="1" x14ac:dyDescent="0.25">
      <c r="A8" s="51"/>
      <c r="B8" s="558"/>
      <c r="C8" s="559"/>
      <c r="D8" s="559"/>
      <c r="E8" s="559"/>
      <c r="F8" s="559"/>
      <c r="G8" s="559"/>
      <c r="H8" s="559"/>
      <c r="I8" s="559"/>
      <c r="J8" s="559"/>
      <c r="K8" s="559"/>
      <c r="L8" s="559"/>
      <c r="M8" s="559"/>
      <c r="N8" s="559"/>
      <c r="O8" s="559"/>
      <c r="P8" s="560"/>
      <c r="Q8" s="51"/>
    </row>
    <row r="9" spans="1:19" ht="6.75" customHeight="1" thickBot="1" x14ac:dyDescent="0.25">
      <c r="A9" s="51"/>
      <c r="B9" s="561"/>
      <c r="C9" s="561"/>
      <c r="D9" s="561"/>
      <c r="E9" s="561"/>
      <c r="F9" s="561"/>
      <c r="G9" s="561"/>
      <c r="H9" s="561"/>
      <c r="I9" s="561"/>
      <c r="J9" s="561"/>
      <c r="K9" s="561"/>
      <c r="L9" s="561"/>
      <c r="M9" s="561"/>
      <c r="N9" s="561"/>
      <c r="O9" s="561"/>
      <c r="P9" s="561"/>
      <c r="Q9" s="51"/>
    </row>
    <row r="10" spans="1:19" ht="26.25" customHeight="1" thickBot="1" x14ac:dyDescent="0.25">
      <c r="A10" s="51"/>
      <c r="B10" s="86" t="s">
        <v>83</v>
      </c>
      <c r="C10" s="562">
        <v>2024</v>
      </c>
      <c r="D10" s="563"/>
      <c r="E10" s="563"/>
      <c r="F10" s="563"/>
      <c r="G10" s="563"/>
      <c r="H10" s="563"/>
      <c r="I10" s="564"/>
      <c r="J10" s="565" t="s">
        <v>1</v>
      </c>
      <c r="K10" s="566"/>
      <c r="L10" s="566"/>
      <c r="M10" s="566"/>
      <c r="N10" s="764" t="s">
        <v>184</v>
      </c>
      <c r="O10" s="765"/>
      <c r="P10" s="766"/>
      <c r="Q10" s="51"/>
    </row>
    <row r="11" spans="1:19" ht="4.5" customHeight="1" thickBot="1" x14ac:dyDescent="0.25">
      <c r="A11" s="51"/>
      <c r="B11" s="570"/>
      <c r="C11" s="571"/>
      <c r="D11" s="571"/>
      <c r="E11" s="571"/>
      <c r="F11" s="571"/>
      <c r="G11" s="571"/>
      <c r="H11" s="571"/>
      <c r="I11" s="571"/>
      <c r="J11" s="571"/>
      <c r="K11" s="571"/>
      <c r="L11" s="571"/>
      <c r="M11" s="571"/>
      <c r="N11" s="571"/>
      <c r="O11" s="571"/>
      <c r="P11" s="572"/>
      <c r="Q11" s="51"/>
    </row>
    <row r="12" spans="1:19" ht="13.5" thickBot="1" x14ac:dyDescent="0.25">
      <c r="A12" s="51"/>
      <c r="B12" s="60" t="s">
        <v>0</v>
      </c>
      <c r="C12" s="503" t="s">
        <v>171</v>
      </c>
      <c r="D12" s="503"/>
      <c r="E12" s="503"/>
      <c r="F12" s="503"/>
      <c r="G12" s="503"/>
      <c r="H12" s="503"/>
      <c r="I12" s="503"/>
      <c r="J12" s="503"/>
      <c r="K12" s="503"/>
      <c r="L12" s="503"/>
      <c r="M12" s="503"/>
      <c r="N12" s="503"/>
      <c r="O12" s="503"/>
      <c r="P12" s="504"/>
      <c r="Q12" s="51"/>
    </row>
    <row r="13" spans="1:19" ht="4.5" customHeight="1" thickBot="1" x14ac:dyDescent="0.25">
      <c r="A13" s="51"/>
      <c r="B13" s="499"/>
      <c r="C13" s="500"/>
      <c r="D13" s="500"/>
      <c r="E13" s="500"/>
      <c r="F13" s="500"/>
      <c r="G13" s="500"/>
      <c r="H13" s="500"/>
      <c r="I13" s="500"/>
      <c r="J13" s="500"/>
      <c r="K13" s="500"/>
      <c r="L13" s="500"/>
      <c r="M13" s="500"/>
      <c r="N13" s="500"/>
      <c r="O13" s="500"/>
      <c r="P13" s="501"/>
      <c r="Q13" s="51"/>
    </row>
    <row r="14" spans="1:19" ht="18" customHeight="1" thickBot="1" x14ac:dyDescent="0.25">
      <c r="A14" s="51"/>
      <c r="B14" s="60" t="s">
        <v>6</v>
      </c>
      <c r="C14" s="546" t="s">
        <v>274</v>
      </c>
      <c r="D14" s="547"/>
      <c r="E14" s="547"/>
      <c r="F14" s="547"/>
      <c r="G14" s="547"/>
      <c r="H14" s="547"/>
      <c r="I14" s="547"/>
      <c r="J14" s="547"/>
      <c r="K14" s="547"/>
      <c r="L14" s="547"/>
      <c r="M14" s="547"/>
      <c r="N14" s="547"/>
      <c r="O14" s="547"/>
      <c r="P14" s="548"/>
      <c r="Q14" s="51"/>
    </row>
    <row r="15" spans="1:19" ht="4.5" customHeight="1" thickBot="1" x14ac:dyDescent="0.25">
      <c r="A15" s="51"/>
      <c r="B15" s="512"/>
      <c r="C15" s="513"/>
      <c r="D15" s="513"/>
      <c r="E15" s="513"/>
      <c r="F15" s="513"/>
      <c r="G15" s="513"/>
      <c r="H15" s="513"/>
      <c r="I15" s="513"/>
      <c r="J15" s="513"/>
      <c r="K15" s="513"/>
      <c r="L15" s="513"/>
      <c r="M15" s="513"/>
      <c r="N15" s="513"/>
      <c r="O15" s="513"/>
      <c r="P15" s="514"/>
      <c r="Q15" s="51"/>
    </row>
    <row r="16" spans="1:19" ht="32.25" customHeight="1" thickBot="1" x14ac:dyDescent="0.25">
      <c r="A16" s="51"/>
      <c r="B16" s="60" t="s">
        <v>25</v>
      </c>
      <c r="C16" s="718" t="s">
        <v>275</v>
      </c>
      <c r="D16" s="719"/>
      <c r="E16" s="719"/>
      <c r="F16" s="719"/>
      <c r="G16" s="719"/>
      <c r="H16" s="719"/>
      <c r="I16" s="719"/>
      <c r="J16" s="719"/>
      <c r="K16" s="719"/>
      <c r="L16" s="719"/>
      <c r="M16" s="719"/>
      <c r="N16" s="719"/>
      <c r="O16" s="719"/>
      <c r="P16" s="720"/>
      <c r="Q16" s="51"/>
    </row>
    <row r="17" spans="1:18" ht="4.5" customHeight="1" thickBot="1" x14ac:dyDescent="0.25">
      <c r="A17" s="51"/>
      <c r="B17" s="512"/>
      <c r="C17" s="513"/>
      <c r="D17" s="513"/>
      <c r="E17" s="513"/>
      <c r="F17" s="513"/>
      <c r="G17" s="513"/>
      <c r="H17" s="513"/>
      <c r="I17" s="513"/>
      <c r="J17" s="513"/>
      <c r="K17" s="513"/>
      <c r="L17" s="513"/>
      <c r="M17" s="513"/>
      <c r="N17" s="513"/>
      <c r="O17" s="513"/>
      <c r="P17" s="514"/>
      <c r="Q17" s="51"/>
    </row>
    <row r="18" spans="1:18" ht="26.25" customHeight="1" thickBot="1" x14ac:dyDescent="0.25">
      <c r="A18" s="51"/>
      <c r="B18" s="60" t="s">
        <v>11</v>
      </c>
      <c r="C18" s="531" t="s">
        <v>320</v>
      </c>
      <c r="D18" s="532"/>
      <c r="E18" s="532"/>
      <c r="F18" s="532"/>
      <c r="G18" s="532"/>
      <c r="H18" s="532"/>
      <c r="I18" s="532"/>
      <c r="J18" s="532"/>
      <c r="K18" s="532"/>
      <c r="L18" s="532"/>
      <c r="M18" s="532"/>
      <c r="N18" s="532"/>
      <c r="O18" s="532"/>
      <c r="P18" s="533"/>
      <c r="Q18" s="51"/>
    </row>
    <row r="19" spans="1:18" ht="4.5" customHeight="1" thickBot="1" x14ac:dyDescent="0.25">
      <c r="A19" s="51"/>
      <c r="B19" s="534"/>
      <c r="C19" s="534"/>
      <c r="D19" s="534"/>
      <c r="E19" s="534"/>
      <c r="F19" s="534"/>
      <c r="G19" s="534"/>
      <c r="H19" s="534"/>
      <c r="I19" s="534"/>
      <c r="J19" s="534"/>
      <c r="K19" s="534"/>
      <c r="L19" s="534"/>
      <c r="M19" s="534"/>
      <c r="N19" s="534"/>
      <c r="O19" s="534"/>
      <c r="P19" s="534"/>
      <c r="Q19" s="51"/>
    </row>
    <row r="20" spans="1:18"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18" ht="4.5" customHeight="1" thickBot="1" x14ac:dyDescent="0.25">
      <c r="A21" s="51"/>
      <c r="B21" s="538"/>
      <c r="C21" s="539"/>
      <c r="D21" s="539"/>
      <c r="E21" s="539"/>
      <c r="F21" s="539"/>
      <c r="G21" s="539"/>
      <c r="H21" s="539"/>
      <c r="I21" s="539"/>
      <c r="J21" s="539"/>
      <c r="K21" s="539"/>
      <c r="L21" s="539"/>
      <c r="M21" s="539"/>
      <c r="N21" s="539"/>
      <c r="O21" s="539"/>
      <c r="P21" s="540"/>
      <c r="Q21" s="51"/>
    </row>
    <row r="22" spans="1:18" ht="40.5" customHeight="1" thickBot="1" x14ac:dyDescent="0.25">
      <c r="A22" s="51"/>
      <c r="B22" s="60" t="s">
        <v>3</v>
      </c>
      <c r="C22" s="761" t="s">
        <v>290</v>
      </c>
      <c r="D22" s="762"/>
      <c r="E22" s="762"/>
      <c r="F22" s="762"/>
      <c r="G22" s="762"/>
      <c r="H22" s="762"/>
      <c r="I22" s="762"/>
      <c r="J22" s="762"/>
      <c r="K22" s="762"/>
      <c r="L22" s="762"/>
      <c r="M22" s="762"/>
      <c r="N22" s="762"/>
      <c r="O22" s="762"/>
      <c r="P22" s="763"/>
      <c r="Q22" s="51"/>
    </row>
    <row r="23" spans="1:18" ht="4.5" customHeight="1" thickBot="1" x14ac:dyDescent="0.25">
      <c r="A23" s="51"/>
      <c r="B23" s="512"/>
      <c r="C23" s="513"/>
      <c r="D23" s="513"/>
      <c r="E23" s="513"/>
      <c r="F23" s="513"/>
      <c r="G23" s="513"/>
      <c r="H23" s="513"/>
      <c r="I23" s="513"/>
      <c r="J23" s="513"/>
      <c r="K23" s="513"/>
      <c r="L23" s="513"/>
      <c r="M23" s="513"/>
      <c r="N23" s="513"/>
      <c r="O23" s="513"/>
      <c r="P23" s="514"/>
      <c r="Q23" s="51"/>
    </row>
    <row r="24" spans="1:18" ht="72.75" customHeight="1" thickBot="1" x14ac:dyDescent="0.25">
      <c r="A24" s="51"/>
      <c r="B24" s="60" t="s">
        <v>12</v>
      </c>
      <c r="C24" s="751" t="s">
        <v>276</v>
      </c>
      <c r="D24" s="698"/>
      <c r="E24" s="698"/>
      <c r="F24" s="698"/>
      <c r="G24" s="698"/>
      <c r="H24" s="698"/>
      <c r="I24" s="698"/>
      <c r="J24" s="698"/>
      <c r="K24" s="698"/>
      <c r="L24" s="698"/>
      <c r="M24" s="698"/>
      <c r="N24" s="698"/>
      <c r="O24" s="698"/>
      <c r="P24" s="699"/>
      <c r="Q24" s="51"/>
    </row>
    <row r="25" spans="1:18" ht="4.5" customHeight="1" thickBot="1" x14ac:dyDescent="0.25">
      <c r="A25" s="51"/>
      <c r="B25" s="519"/>
      <c r="C25" s="520"/>
      <c r="D25" s="520"/>
      <c r="E25" s="520"/>
      <c r="F25" s="520"/>
      <c r="G25" s="520"/>
      <c r="H25" s="520"/>
      <c r="I25" s="520"/>
      <c r="J25" s="520"/>
      <c r="K25" s="520"/>
      <c r="L25" s="520"/>
      <c r="M25" s="520"/>
      <c r="N25" s="520"/>
      <c r="O25" s="520"/>
      <c r="P25" s="521"/>
      <c r="Q25" s="51"/>
    </row>
    <row r="26" spans="1:18" ht="13.5" customHeight="1" thickBot="1" x14ac:dyDescent="0.3">
      <c r="A26" s="51"/>
      <c r="B26" s="128" t="s">
        <v>2</v>
      </c>
      <c r="C26" s="799">
        <v>0.95</v>
      </c>
      <c r="D26" s="800"/>
      <c r="E26" s="800"/>
      <c r="F26" s="800"/>
      <c r="G26" s="800"/>
      <c r="H26" s="800"/>
      <c r="I26" s="800"/>
      <c r="J26" s="800"/>
      <c r="K26" s="800"/>
      <c r="L26" s="800"/>
      <c r="M26" s="800"/>
      <c r="N26" s="800"/>
      <c r="O26" s="800"/>
      <c r="P26" s="801"/>
      <c r="Q26" s="156"/>
      <c r="R26" s="157"/>
    </row>
    <row r="27" spans="1:18" ht="4.5" customHeight="1" thickBot="1" x14ac:dyDescent="0.25">
      <c r="A27" s="51"/>
      <c r="B27" s="755"/>
      <c r="C27" s="756"/>
      <c r="D27" s="756"/>
      <c r="E27" s="756"/>
      <c r="F27" s="756"/>
      <c r="G27" s="756"/>
      <c r="H27" s="756"/>
      <c r="I27" s="756"/>
      <c r="J27" s="756"/>
      <c r="K27" s="756"/>
      <c r="L27" s="756"/>
      <c r="M27" s="756"/>
      <c r="N27" s="756"/>
      <c r="O27" s="756"/>
      <c r="P27" s="757"/>
      <c r="Q27" s="51"/>
    </row>
    <row r="28" spans="1:18" ht="12.75" customHeight="1" thickBot="1" x14ac:dyDescent="0.25">
      <c r="A28" s="51"/>
      <c r="B28" s="128" t="s">
        <v>13</v>
      </c>
      <c r="C28" s="129" t="s">
        <v>14</v>
      </c>
      <c r="D28" s="742" t="s">
        <v>307</v>
      </c>
      <c r="E28" s="743"/>
      <c r="F28" s="743"/>
      <c r="G28" s="744"/>
      <c r="H28" s="758" t="s">
        <v>15</v>
      </c>
      <c r="I28" s="758"/>
      <c r="J28" s="758"/>
      <c r="K28" s="742" t="s">
        <v>308</v>
      </c>
      <c r="L28" s="743"/>
      <c r="M28" s="744"/>
      <c r="N28" s="759" t="s">
        <v>16</v>
      </c>
      <c r="O28" s="760"/>
      <c r="P28" s="130" t="s">
        <v>226</v>
      </c>
      <c r="Q28" s="51"/>
    </row>
    <row r="29" spans="1:18" ht="4.5" customHeight="1" thickBot="1" x14ac:dyDescent="0.25">
      <c r="A29" s="51"/>
      <c r="B29" s="509"/>
      <c r="C29" s="510"/>
      <c r="D29" s="510"/>
      <c r="E29" s="510"/>
      <c r="F29" s="510"/>
      <c r="G29" s="510"/>
      <c r="H29" s="510"/>
      <c r="I29" s="510"/>
      <c r="J29" s="510"/>
      <c r="K29" s="510"/>
      <c r="L29" s="510"/>
      <c r="M29" s="510"/>
      <c r="N29" s="510"/>
      <c r="O29" s="510"/>
      <c r="P29" s="511"/>
      <c r="Q29" s="51"/>
    </row>
    <row r="30" spans="1:18" ht="13.5" thickBot="1" x14ac:dyDescent="0.25">
      <c r="A30" s="51"/>
      <c r="B30" s="84" t="s">
        <v>7</v>
      </c>
      <c r="C30" s="502" t="s">
        <v>177</v>
      </c>
      <c r="D30" s="503"/>
      <c r="E30" s="503"/>
      <c r="F30" s="503"/>
      <c r="G30" s="503"/>
      <c r="H30" s="503"/>
      <c r="I30" s="503"/>
      <c r="J30" s="503"/>
      <c r="K30" s="503"/>
      <c r="L30" s="503"/>
      <c r="M30" s="503"/>
      <c r="N30" s="503"/>
      <c r="O30" s="503"/>
      <c r="P30" s="504"/>
      <c r="Q30" s="51"/>
    </row>
    <row r="31" spans="1:18" ht="4.5" customHeight="1" thickBot="1" x14ac:dyDescent="0.25">
      <c r="A31" s="51"/>
      <c r="B31" s="512"/>
      <c r="C31" s="513"/>
      <c r="D31" s="513"/>
      <c r="E31" s="513"/>
      <c r="F31" s="513"/>
      <c r="G31" s="513"/>
      <c r="H31" s="513"/>
      <c r="I31" s="513"/>
      <c r="J31" s="513"/>
      <c r="K31" s="513"/>
      <c r="L31" s="513"/>
      <c r="M31" s="513"/>
      <c r="N31" s="513"/>
      <c r="O31" s="513"/>
      <c r="P31" s="514"/>
      <c r="Q31" s="51"/>
    </row>
    <row r="32" spans="1:18" ht="13.5" thickBot="1" x14ac:dyDescent="0.25">
      <c r="A32" s="51"/>
      <c r="B32" s="84" t="s">
        <v>4</v>
      </c>
      <c r="C32" s="515" t="s">
        <v>71</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71</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748" t="s">
        <v>71</v>
      </c>
      <c r="D36" s="749"/>
      <c r="E36" s="749"/>
      <c r="F36" s="749"/>
      <c r="G36" s="749"/>
      <c r="H36" s="749"/>
      <c r="I36" s="749"/>
      <c r="J36" s="749"/>
      <c r="K36" s="749"/>
      <c r="L36" s="749"/>
      <c r="M36" s="749"/>
      <c r="N36" s="749"/>
      <c r="O36" s="749"/>
      <c r="P36" s="750"/>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ht="13.5" thickBot="1" x14ac:dyDescent="0.25">
      <c r="A39" s="51"/>
      <c r="B39" s="88" t="s">
        <v>22</v>
      </c>
      <c r="C39" s="505" t="s">
        <v>18</v>
      </c>
      <c r="D39" s="506"/>
      <c r="E39" s="506"/>
      <c r="F39" s="506"/>
      <c r="G39" s="508"/>
      <c r="H39" s="505" t="s">
        <v>7</v>
      </c>
      <c r="I39" s="506"/>
      <c r="J39" s="506"/>
      <c r="K39" s="506"/>
      <c r="L39" s="508"/>
      <c r="M39" s="505" t="s">
        <v>19</v>
      </c>
      <c r="N39" s="506"/>
      <c r="O39" s="507"/>
      <c r="P39" s="508"/>
      <c r="Q39" s="51"/>
    </row>
    <row r="40" spans="1:17" ht="54" customHeight="1" x14ac:dyDescent="0.2">
      <c r="A40" s="51"/>
      <c r="B40" s="155" t="s">
        <v>291</v>
      </c>
      <c r="C40" s="745" t="s">
        <v>277</v>
      </c>
      <c r="D40" s="745"/>
      <c r="E40" s="745"/>
      <c r="F40" s="745"/>
      <c r="G40" s="745"/>
      <c r="H40" s="697" t="s">
        <v>293</v>
      </c>
      <c r="I40" s="697"/>
      <c r="J40" s="697"/>
      <c r="K40" s="697"/>
      <c r="L40" s="697"/>
      <c r="M40" s="746" t="s">
        <v>278</v>
      </c>
      <c r="N40" s="746"/>
      <c r="O40" s="746"/>
      <c r="P40" s="747"/>
      <c r="Q40" s="51"/>
    </row>
    <row r="41" spans="1:17" ht="55.5" customHeight="1" x14ac:dyDescent="0.2">
      <c r="A41" s="51"/>
      <c r="B41" s="197" t="s">
        <v>292</v>
      </c>
      <c r="C41" s="802" t="s">
        <v>277</v>
      </c>
      <c r="D41" s="802"/>
      <c r="E41" s="802"/>
      <c r="F41" s="802"/>
      <c r="G41" s="802"/>
      <c r="H41" s="802" t="s">
        <v>293</v>
      </c>
      <c r="I41" s="802"/>
      <c r="J41" s="802"/>
      <c r="K41" s="802"/>
      <c r="L41" s="802"/>
      <c r="M41" s="803" t="s">
        <v>278</v>
      </c>
      <c r="N41" s="803"/>
      <c r="O41" s="803"/>
      <c r="P41" s="804"/>
      <c r="Q41" s="51"/>
    </row>
    <row r="42" spans="1:17" ht="13.5" customHeight="1" x14ac:dyDescent="0.2">
      <c r="A42" s="51"/>
      <c r="B42" s="138"/>
      <c r="C42" s="692"/>
      <c r="D42" s="692"/>
      <c r="E42" s="692"/>
      <c r="F42" s="692"/>
      <c r="G42" s="692"/>
      <c r="H42" s="692"/>
      <c r="I42" s="692"/>
      <c r="J42" s="692"/>
      <c r="K42" s="692"/>
      <c r="L42" s="692"/>
      <c r="M42" s="692"/>
      <c r="N42" s="692"/>
      <c r="O42" s="692"/>
      <c r="P42" s="69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25">
      <c r="A46" s="51"/>
      <c r="B46" s="689" t="s">
        <v>8</v>
      </c>
      <c r="C46" s="690"/>
      <c r="D46" s="690"/>
      <c r="E46" s="690"/>
      <c r="F46" s="690"/>
      <c r="G46" s="690"/>
      <c r="H46" s="690"/>
      <c r="I46" s="690"/>
      <c r="J46" s="690"/>
      <c r="K46" s="690"/>
      <c r="L46" s="690"/>
      <c r="M46" s="690"/>
      <c r="N46" s="690"/>
      <c r="O46" s="690"/>
      <c r="P46" s="691"/>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118" t="s">
        <v>9</v>
      </c>
      <c r="D48" s="119" t="s">
        <v>149</v>
      </c>
      <c r="E48" s="119" t="s">
        <v>150</v>
      </c>
      <c r="F48" s="119" t="s">
        <v>151</v>
      </c>
      <c r="G48" s="119" t="s">
        <v>152</v>
      </c>
      <c r="H48" s="119" t="s">
        <v>153</v>
      </c>
      <c r="I48" s="119" t="s">
        <v>154</v>
      </c>
      <c r="J48" s="119" t="s">
        <v>155</v>
      </c>
      <c r="K48" s="119" t="s">
        <v>198</v>
      </c>
      <c r="L48" s="119" t="s">
        <v>157</v>
      </c>
      <c r="M48" s="119" t="s">
        <v>158</v>
      </c>
      <c r="N48" s="119" t="s">
        <v>159</v>
      </c>
      <c r="O48" s="119" t="s">
        <v>160</v>
      </c>
      <c r="P48" s="131" t="s">
        <v>10</v>
      </c>
      <c r="Q48" s="51"/>
    </row>
    <row r="49" spans="1:17" ht="13.5" thickBot="1" x14ac:dyDescent="0.25">
      <c r="A49" s="51"/>
      <c r="B49" s="478"/>
      <c r="C49" s="122" t="s">
        <v>10</v>
      </c>
      <c r="D49" s="248"/>
      <c r="E49" s="132"/>
      <c r="F49" s="159">
        <f>RegistroSST!J10</f>
        <v>0.97402597402597402</v>
      </c>
      <c r="G49" s="133"/>
      <c r="H49" s="133"/>
      <c r="I49" s="159">
        <v>0.94</v>
      </c>
      <c r="J49" s="133"/>
      <c r="K49" s="133"/>
      <c r="L49" s="159">
        <f>+RegistroSST!Z10</f>
        <v>0.93902439024390238</v>
      </c>
      <c r="M49" s="133"/>
      <c r="N49" s="133"/>
      <c r="O49" s="159">
        <f>+RegistroSST!AH10</f>
        <v>0.9375</v>
      </c>
      <c r="P49" s="207">
        <f>+RegistroSST!AJ10</f>
        <v>0.94626865671641791</v>
      </c>
      <c r="Q49" s="51"/>
    </row>
    <row r="50" spans="1:17" ht="4.5" customHeight="1" thickBot="1" x14ac:dyDescent="0.25">
      <c r="A50" s="51"/>
      <c r="B50" s="94">
        <v>0.9</v>
      </c>
      <c r="C50" s="71"/>
      <c r="D50" s="134">
        <v>85</v>
      </c>
      <c r="E50" s="134">
        <v>85</v>
      </c>
      <c r="F50" s="200">
        <v>0.85</v>
      </c>
      <c r="G50" s="134">
        <v>85</v>
      </c>
      <c r="H50" s="134">
        <v>85</v>
      </c>
      <c r="I50" s="200">
        <v>0.85</v>
      </c>
      <c r="J50" s="134">
        <v>85</v>
      </c>
      <c r="K50" s="134">
        <v>85</v>
      </c>
      <c r="L50" s="200">
        <v>0.85</v>
      </c>
      <c r="M50" s="134">
        <v>85</v>
      </c>
      <c r="N50" s="134">
        <v>85</v>
      </c>
      <c r="O50" s="200">
        <v>0.85</v>
      </c>
      <c r="P50" s="200">
        <v>0.85</v>
      </c>
      <c r="Q50" s="51"/>
    </row>
    <row r="51" spans="1:17" ht="22.5" customHeight="1" thickBot="1" x14ac:dyDescent="0.25">
      <c r="A51" s="51"/>
      <c r="B51" s="535" t="s">
        <v>21</v>
      </c>
      <c r="C51" s="536"/>
      <c r="D51" s="536"/>
      <c r="E51" s="536"/>
      <c r="F51" s="536"/>
      <c r="G51" s="536"/>
      <c r="H51" s="536"/>
      <c r="I51" s="536"/>
      <c r="J51" s="536"/>
      <c r="K51" s="536"/>
      <c r="L51" s="536"/>
      <c r="M51" s="536"/>
      <c r="N51" s="536"/>
      <c r="O51" s="536"/>
      <c r="P51" s="537"/>
      <c r="Q51" s="51"/>
    </row>
    <row r="52" spans="1:17" x14ac:dyDescent="0.2">
      <c r="A52" s="51"/>
      <c r="B52" s="453"/>
      <c r="C52" s="454"/>
      <c r="D52" s="454"/>
      <c r="E52" s="454"/>
      <c r="F52" s="454"/>
      <c r="G52" s="454"/>
      <c r="H52" s="454"/>
      <c r="I52" s="454"/>
      <c r="J52" s="454"/>
      <c r="K52" s="454"/>
      <c r="L52" s="454"/>
      <c r="M52" s="454"/>
      <c r="N52" s="454"/>
      <c r="O52" s="454"/>
      <c r="P52" s="455"/>
      <c r="Q52" s="51"/>
    </row>
    <row r="53" spans="1:17" x14ac:dyDescent="0.2">
      <c r="A53" s="51"/>
      <c r="B53" s="456"/>
      <c r="C53" s="457"/>
      <c r="D53" s="457"/>
      <c r="E53" s="457"/>
      <c r="F53" s="457"/>
      <c r="G53" s="457"/>
      <c r="H53" s="457"/>
      <c r="I53" s="457"/>
      <c r="J53" s="457"/>
      <c r="K53" s="457"/>
      <c r="L53" s="457"/>
      <c r="M53" s="457"/>
      <c r="N53" s="457"/>
      <c r="O53" s="457"/>
      <c r="P53" s="458"/>
      <c r="Q53" s="51"/>
    </row>
    <row r="54" spans="1:17" x14ac:dyDescent="0.2">
      <c r="A54" s="51"/>
      <c r="B54" s="456"/>
      <c r="C54" s="457"/>
      <c r="D54" s="457"/>
      <c r="E54" s="457"/>
      <c r="F54" s="457"/>
      <c r="G54" s="457"/>
      <c r="H54" s="457"/>
      <c r="I54" s="457"/>
      <c r="J54" s="457"/>
      <c r="K54" s="457"/>
      <c r="L54" s="457"/>
      <c r="M54" s="457"/>
      <c r="N54" s="457"/>
      <c r="O54" s="457"/>
      <c r="P54" s="458"/>
      <c r="Q54" s="51"/>
    </row>
    <row r="55" spans="1:17" x14ac:dyDescent="0.2">
      <c r="A55" s="51"/>
      <c r="B55" s="456"/>
      <c r="C55" s="457"/>
      <c r="D55" s="457"/>
      <c r="E55" s="457"/>
      <c r="F55" s="457"/>
      <c r="G55" s="457"/>
      <c r="H55" s="457"/>
      <c r="I55" s="457"/>
      <c r="J55" s="457"/>
      <c r="K55" s="457"/>
      <c r="L55" s="457"/>
      <c r="M55" s="457"/>
      <c r="N55" s="457"/>
      <c r="O55" s="457"/>
      <c r="P55" s="458"/>
      <c r="Q55" s="51"/>
    </row>
    <row r="56" spans="1:17" x14ac:dyDescent="0.2">
      <c r="A56" s="51"/>
      <c r="B56" s="456"/>
      <c r="C56" s="457"/>
      <c r="D56" s="457"/>
      <c r="E56" s="457"/>
      <c r="F56" s="457"/>
      <c r="G56" s="457"/>
      <c r="H56" s="457"/>
      <c r="I56" s="457"/>
      <c r="J56" s="457"/>
      <c r="K56" s="457"/>
      <c r="L56" s="457"/>
      <c r="M56" s="457"/>
      <c r="N56" s="457"/>
      <c r="O56" s="457"/>
      <c r="P56" s="458"/>
      <c r="Q56" s="51"/>
    </row>
    <row r="57" spans="1:17" x14ac:dyDescent="0.2">
      <c r="A57" s="51"/>
      <c r="B57" s="456"/>
      <c r="C57" s="457"/>
      <c r="D57" s="457"/>
      <c r="E57" s="457"/>
      <c r="F57" s="457"/>
      <c r="G57" s="457"/>
      <c r="H57" s="457"/>
      <c r="I57" s="457"/>
      <c r="J57" s="457"/>
      <c r="K57" s="457"/>
      <c r="L57" s="457"/>
      <c r="M57" s="457"/>
      <c r="N57" s="457"/>
      <c r="O57" s="457"/>
      <c r="P57" s="458"/>
      <c r="Q57" s="51"/>
    </row>
    <row r="58" spans="1:17" x14ac:dyDescent="0.2">
      <c r="A58" s="51"/>
      <c r="B58" s="456"/>
      <c r="C58" s="457"/>
      <c r="D58" s="457"/>
      <c r="E58" s="457"/>
      <c r="F58" s="457"/>
      <c r="G58" s="457"/>
      <c r="H58" s="457"/>
      <c r="I58" s="457"/>
      <c r="J58" s="457"/>
      <c r="K58" s="457"/>
      <c r="L58" s="457"/>
      <c r="M58" s="457"/>
      <c r="N58" s="457"/>
      <c r="O58" s="457"/>
      <c r="P58" s="458"/>
      <c r="Q58" s="51"/>
    </row>
    <row r="59" spans="1:17"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x14ac:dyDescent="0.2">
      <c r="A64" s="51"/>
      <c r="B64" s="456"/>
      <c r="C64" s="457"/>
      <c r="D64" s="457"/>
      <c r="E64" s="457"/>
      <c r="F64" s="457"/>
      <c r="G64" s="457"/>
      <c r="H64" s="457"/>
      <c r="I64" s="457"/>
      <c r="J64" s="457"/>
      <c r="K64" s="457"/>
      <c r="L64" s="457"/>
      <c r="M64" s="457"/>
      <c r="N64" s="457"/>
      <c r="O64" s="457"/>
      <c r="P64" s="458"/>
      <c r="Q64" s="51"/>
    </row>
    <row r="65" spans="1:19" x14ac:dyDescent="0.2">
      <c r="A65" s="51"/>
      <c r="B65" s="456"/>
      <c r="C65" s="457"/>
      <c r="D65" s="457"/>
      <c r="E65" s="457"/>
      <c r="F65" s="457"/>
      <c r="G65" s="457"/>
      <c r="H65" s="457"/>
      <c r="I65" s="457"/>
      <c r="J65" s="457"/>
      <c r="K65" s="457"/>
      <c r="L65" s="457"/>
      <c r="M65" s="457"/>
      <c r="N65" s="457"/>
      <c r="O65" s="457"/>
      <c r="P65" s="458"/>
      <c r="Q65" s="51"/>
    </row>
    <row r="66" spans="1:19" x14ac:dyDescent="0.2">
      <c r="A66" s="51"/>
      <c r="B66" s="456"/>
      <c r="C66" s="457"/>
      <c r="D66" s="457"/>
      <c r="E66" s="457"/>
      <c r="F66" s="457"/>
      <c r="G66" s="457"/>
      <c r="H66" s="457"/>
      <c r="I66" s="457"/>
      <c r="J66" s="457"/>
      <c r="K66" s="457"/>
      <c r="L66" s="457"/>
      <c r="M66" s="457"/>
      <c r="N66" s="457"/>
      <c r="O66" s="457"/>
      <c r="P66" s="458"/>
      <c r="Q66" s="51"/>
    </row>
    <row r="67" spans="1:19" ht="13.5" thickBot="1" x14ac:dyDescent="0.25">
      <c r="A67" s="51"/>
      <c r="B67" s="459"/>
      <c r="C67" s="460"/>
      <c r="D67" s="460"/>
      <c r="E67" s="460"/>
      <c r="F67" s="460"/>
      <c r="G67" s="460"/>
      <c r="H67" s="460"/>
      <c r="I67" s="460"/>
      <c r="J67" s="460"/>
      <c r="K67" s="460"/>
      <c r="L67" s="460"/>
      <c r="M67" s="460"/>
      <c r="N67" s="460"/>
      <c r="O67" s="460"/>
      <c r="P67" s="461"/>
      <c r="Q67" s="51"/>
    </row>
    <row r="68" spans="1:19"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19" ht="15" customHeight="1" x14ac:dyDescent="0.2">
      <c r="A69" s="51"/>
      <c r="B69" s="463" t="s">
        <v>5</v>
      </c>
      <c r="C69" s="614" t="s">
        <v>185</v>
      </c>
      <c r="D69" s="615"/>
      <c r="E69" s="615"/>
      <c r="F69" s="615"/>
      <c r="G69" s="615"/>
      <c r="H69" s="615"/>
      <c r="I69" s="615"/>
      <c r="J69" s="615"/>
      <c r="K69" s="615"/>
      <c r="L69" s="615"/>
      <c r="M69" s="615"/>
      <c r="N69" s="615"/>
      <c r="O69" s="615"/>
      <c r="P69" s="616"/>
      <c r="Q69" s="51"/>
    </row>
    <row r="70" spans="1:19" ht="211.5" customHeight="1" thickBot="1" x14ac:dyDescent="0.25">
      <c r="A70" s="51"/>
      <c r="B70" s="464"/>
      <c r="C70" s="817" t="s">
        <v>325</v>
      </c>
      <c r="D70" s="818"/>
      <c r="E70" s="818"/>
      <c r="F70" s="818"/>
      <c r="G70" s="818"/>
      <c r="H70" s="818"/>
      <c r="I70" s="818"/>
      <c r="J70" s="818"/>
      <c r="K70" s="818"/>
      <c r="L70" s="818"/>
      <c r="M70" s="818"/>
      <c r="N70" s="818"/>
      <c r="O70" s="818"/>
      <c r="P70" s="819"/>
      <c r="Q70" s="51"/>
    </row>
    <row r="71" spans="1:19" ht="15" customHeight="1" x14ac:dyDescent="0.2">
      <c r="A71" s="51"/>
      <c r="B71" s="464"/>
      <c r="C71" s="614" t="s">
        <v>186</v>
      </c>
      <c r="D71" s="615"/>
      <c r="E71" s="615"/>
      <c r="F71" s="615"/>
      <c r="G71" s="615"/>
      <c r="H71" s="615"/>
      <c r="I71" s="615"/>
      <c r="J71" s="615"/>
      <c r="K71" s="615"/>
      <c r="L71" s="615"/>
      <c r="M71" s="615"/>
      <c r="N71" s="615"/>
      <c r="O71" s="615"/>
      <c r="P71" s="616"/>
      <c r="Q71" s="51"/>
    </row>
    <row r="72" spans="1:19" ht="409.5" customHeight="1" x14ac:dyDescent="0.2">
      <c r="A72" s="51"/>
      <c r="B72" s="464"/>
      <c r="C72" s="811" t="s">
        <v>326</v>
      </c>
      <c r="D72" s="812"/>
      <c r="E72" s="812"/>
      <c r="F72" s="812"/>
      <c r="G72" s="812"/>
      <c r="H72" s="812"/>
      <c r="I72" s="812"/>
      <c r="J72" s="812"/>
      <c r="K72" s="812"/>
      <c r="L72" s="812"/>
      <c r="M72" s="812"/>
      <c r="N72" s="812"/>
      <c r="O72" s="812"/>
      <c r="P72" s="813"/>
      <c r="Q72" s="51"/>
    </row>
    <row r="73" spans="1:19" ht="126.75" customHeight="1" thickBot="1" x14ac:dyDescent="0.25">
      <c r="A73" s="51"/>
      <c r="B73" s="464"/>
      <c r="C73" s="814"/>
      <c r="D73" s="815"/>
      <c r="E73" s="815"/>
      <c r="F73" s="815"/>
      <c r="G73" s="815"/>
      <c r="H73" s="815"/>
      <c r="I73" s="815"/>
      <c r="J73" s="815"/>
      <c r="K73" s="815"/>
      <c r="L73" s="815"/>
      <c r="M73" s="815"/>
      <c r="N73" s="815"/>
      <c r="O73" s="815"/>
      <c r="P73" s="816"/>
      <c r="Q73" s="51"/>
    </row>
    <row r="74" spans="1:19" ht="15" customHeight="1" x14ac:dyDescent="0.2">
      <c r="A74" s="51"/>
      <c r="B74" s="464"/>
      <c r="C74" s="614" t="s">
        <v>187</v>
      </c>
      <c r="D74" s="615"/>
      <c r="E74" s="615"/>
      <c r="F74" s="615"/>
      <c r="G74" s="615"/>
      <c r="H74" s="615"/>
      <c r="I74" s="615"/>
      <c r="J74" s="615"/>
      <c r="K74" s="615"/>
      <c r="L74" s="615"/>
      <c r="M74" s="615"/>
      <c r="N74" s="615"/>
      <c r="O74" s="615"/>
      <c r="P74" s="616"/>
      <c r="Q74" s="51"/>
    </row>
    <row r="75" spans="1:19" ht="222" customHeight="1" x14ac:dyDescent="0.2">
      <c r="A75" s="51"/>
      <c r="B75" s="464"/>
      <c r="C75" s="805" t="s">
        <v>328</v>
      </c>
      <c r="D75" s="806"/>
      <c r="E75" s="806"/>
      <c r="F75" s="806"/>
      <c r="G75" s="806"/>
      <c r="H75" s="806"/>
      <c r="I75" s="806"/>
      <c r="J75" s="806"/>
      <c r="K75" s="806"/>
      <c r="L75" s="806"/>
      <c r="M75" s="806"/>
      <c r="N75" s="806"/>
      <c r="O75" s="806"/>
      <c r="P75" s="807"/>
      <c r="Q75" s="51"/>
    </row>
    <row r="76" spans="1:19" ht="15" customHeight="1" x14ac:dyDescent="0.2">
      <c r="A76" s="51"/>
      <c r="B76" s="464"/>
      <c r="C76" s="808" t="s">
        <v>188</v>
      </c>
      <c r="D76" s="809"/>
      <c r="E76" s="809"/>
      <c r="F76" s="809"/>
      <c r="G76" s="809"/>
      <c r="H76" s="809"/>
      <c r="I76" s="809"/>
      <c r="J76" s="809"/>
      <c r="K76" s="809"/>
      <c r="L76" s="809"/>
      <c r="M76" s="809"/>
      <c r="N76" s="809"/>
      <c r="O76" s="809"/>
      <c r="P76" s="810"/>
      <c r="Q76" s="51"/>
    </row>
    <row r="77" spans="1:19" ht="267" customHeight="1" thickBot="1" x14ac:dyDescent="0.25">
      <c r="A77" s="51"/>
      <c r="B77" s="465"/>
      <c r="C77" s="805" t="s">
        <v>356</v>
      </c>
      <c r="D77" s="806"/>
      <c r="E77" s="806"/>
      <c r="F77" s="806"/>
      <c r="G77" s="806"/>
      <c r="H77" s="806"/>
      <c r="I77" s="806"/>
      <c r="J77" s="806"/>
      <c r="K77" s="806"/>
      <c r="L77" s="806"/>
      <c r="M77" s="806"/>
      <c r="N77" s="806"/>
      <c r="O77" s="806"/>
      <c r="P77" s="807"/>
      <c r="Q77" s="51"/>
    </row>
    <row r="78" spans="1:19" ht="30.75" customHeight="1" thickBot="1" x14ac:dyDescent="0.25">
      <c r="A78" s="51"/>
      <c r="B78" s="53" t="s">
        <v>63</v>
      </c>
      <c r="C78" s="448" t="s">
        <v>183</v>
      </c>
      <c r="D78" s="449"/>
      <c r="E78" s="449"/>
      <c r="F78" s="449"/>
      <c r="G78" s="449"/>
      <c r="H78" s="449"/>
      <c r="I78" s="449"/>
      <c r="J78" s="449"/>
      <c r="K78" s="449"/>
      <c r="L78" s="449"/>
      <c r="M78" s="449"/>
      <c r="N78" s="449"/>
      <c r="O78" s="449"/>
      <c r="P78" s="450"/>
      <c r="Q78" s="51"/>
    </row>
    <row r="79" spans="1:19" ht="27.75" customHeight="1" thickBot="1" x14ac:dyDescent="0.25">
      <c r="A79" s="51"/>
      <c r="B79" s="53" t="s">
        <v>84</v>
      </c>
      <c r="C79" s="451" t="s">
        <v>85</v>
      </c>
      <c r="D79" s="451"/>
      <c r="E79" s="451"/>
      <c r="F79" s="451"/>
      <c r="G79" s="451"/>
      <c r="H79" s="451"/>
      <c r="I79" s="451"/>
      <c r="J79" s="451"/>
      <c r="K79" s="451"/>
      <c r="L79" s="451"/>
      <c r="M79" s="451"/>
      <c r="N79" s="451"/>
      <c r="O79" s="451"/>
      <c r="P79" s="452"/>
      <c r="Q79" s="51"/>
    </row>
    <row r="82" spans="3:19" x14ac:dyDescent="0.2">
      <c r="C82" s="54"/>
    </row>
    <row r="83" spans="3:19" hidden="1" x14ac:dyDescent="0.2">
      <c r="C83" s="49">
        <v>2018</v>
      </c>
    </row>
    <row r="84" spans="3:19" hidden="1" x14ac:dyDescent="0.2">
      <c r="C84" s="49">
        <v>2019</v>
      </c>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S95" s="95"/>
    </row>
    <row r="96" spans="3:19" s="50" customFormat="1" x14ac:dyDescent="0.2">
      <c r="D96" s="114"/>
      <c r="E96" s="114"/>
      <c r="F96" s="114"/>
      <c r="G96" s="114"/>
      <c r="H96" s="114"/>
      <c r="I96" s="114"/>
      <c r="S96" s="95"/>
    </row>
    <row r="97" spans="2:19" s="50" customFormat="1" x14ac:dyDescent="0.2">
      <c r="D97" s="114"/>
      <c r="E97" s="114"/>
      <c r="F97" s="114"/>
      <c r="G97" s="114"/>
      <c r="H97" s="114"/>
      <c r="I97" s="114"/>
      <c r="S97" s="95"/>
    </row>
    <row r="98" spans="2:19" s="50" customFormat="1" x14ac:dyDescent="0.2">
      <c r="B98" s="114"/>
      <c r="C98" s="114"/>
      <c r="D98" s="114"/>
      <c r="E98" s="114"/>
      <c r="F98" s="114"/>
      <c r="G98" s="114"/>
      <c r="H98" s="114"/>
      <c r="I98" s="114"/>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S103" s="95"/>
    </row>
    <row r="104" spans="2:19" s="50" customFormat="1" x14ac:dyDescent="0.2">
      <c r="Q104" s="55" t="s">
        <v>69</v>
      </c>
      <c r="S104" s="95"/>
    </row>
    <row r="105" spans="2:19" s="50" customFormat="1" x14ac:dyDescent="0.2">
      <c r="B105" s="55"/>
      <c r="C105" s="55"/>
      <c r="Q105" s="55" t="s">
        <v>70</v>
      </c>
      <c r="S105" s="95"/>
    </row>
    <row r="106" spans="2:19" s="50" customFormat="1" x14ac:dyDescent="0.2">
      <c r="B106" s="55"/>
      <c r="C106" s="55"/>
      <c r="Q106" s="55" t="s">
        <v>72</v>
      </c>
      <c r="S106" s="95"/>
    </row>
    <row r="107" spans="2:19" s="50" customFormat="1" x14ac:dyDescent="0.2">
      <c r="B107" s="55"/>
      <c r="C107" s="55"/>
      <c r="Q107" s="55" t="s">
        <v>71</v>
      </c>
      <c r="S107" s="95"/>
    </row>
    <row r="108" spans="2:19" s="50" customFormat="1" x14ac:dyDescent="0.2">
      <c r="C108" s="55"/>
      <c r="M108" s="55"/>
      <c r="Q108" s="55" t="s">
        <v>73</v>
      </c>
      <c r="S108" s="95"/>
    </row>
    <row r="109" spans="2:19" s="50" customFormat="1" x14ac:dyDescent="0.2">
      <c r="C109" s="55"/>
      <c r="N109" s="50" t="s">
        <v>67</v>
      </c>
      <c r="Q109" s="55" t="s">
        <v>74</v>
      </c>
      <c r="S109" s="95"/>
    </row>
    <row r="110" spans="2:19" s="50" customFormat="1" x14ac:dyDescent="0.2">
      <c r="C110" s="55"/>
      <c r="S110" s="95"/>
    </row>
    <row r="111" spans="2:19" s="50" customFormat="1" x14ac:dyDescent="0.2">
      <c r="C111" s="55"/>
      <c r="S111" s="95"/>
    </row>
    <row r="112" spans="2:19" s="50" customFormat="1" x14ac:dyDescent="0.2">
      <c r="S112" s="95"/>
    </row>
    <row r="113" spans="2:19" s="50" customFormat="1" x14ac:dyDescent="0.2">
      <c r="S113" s="95"/>
    </row>
    <row r="114" spans="2:19" s="50" customFormat="1" x14ac:dyDescent="0.2">
      <c r="Q114" s="55">
        <v>2015</v>
      </c>
      <c r="S114" s="95"/>
    </row>
    <row r="115" spans="2:19" s="50" customFormat="1" ht="12.75" customHeight="1" x14ac:dyDescent="0.2">
      <c r="Q115" s="55">
        <v>2016</v>
      </c>
      <c r="S115" s="95"/>
    </row>
    <row r="116" spans="2:19" s="50" customFormat="1" x14ac:dyDescent="0.2">
      <c r="Q116" s="55">
        <v>2017</v>
      </c>
      <c r="S116" s="95"/>
    </row>
    <row r="117" spans="2:19" s="50" customFormat="1" x14ac:dyDescent="0.2">
      <c r="Q117" s="55">
        <v>2018</v>
      </c>
      <c r="S117" s="95"/>
    </row>
    <row r="118" spans="2:19" s="50" customFormat="1" x14ac:dyDescent="0.2">
      <c r="S118" s="95"/>
    </row>
    <row r="119" spans="2:19" s="50" customFormat="1" x14ac:dyDescent="0.2">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7"/>
      <c r="S126" s="95"/>
    </row>
    <row r="127" spans="2:19" s="50" customFormat="1" x14ac:dyDescent="0.2">
      <c r="B127" s="58"/>
      <c r="S127" s="95"/>
    </row>
    <row r="128" spans="2:19" s="50" customFormat="1" x14ac:dyDescent="0.2">
      <c r="B128" s="58"/>
      <c r="S128" s="95"/>
    </row>
    <row r="129" spans="2:20" s="50" customFormat="1" x14ac:dyDescent="0.2">
      <c r="S129" s="95"/>
    </row>
    <row r="130" spans="2:20" s="50" customFormat="1" x14ac:dyDescent="0.2">
      <c r="B130" s="246" t="s">
        <v>321</v>
      </c>
      <c r="S130" s="95"/>
    </row>
    <row r="131" spans="2:20" s="50" customFormat="1" x14ac:dyDescent="0.2">
      <c r="B131" s="246" t="s">
        <v>315</v>
      </c>
      <c r="S131" s="95"/>
    </row>
    <row r="132" spans="2:20" s="50" customFormat="1" x14ac:dyDescent="0.2">
      <c r="B132" s="246" t="s">
        <v>316</v>
      </c>
      <c r="S132" s="95"/>
    </row>
    <row r="133" spans="2:20" s="50" customFormat="1" x14ac:dyDescent="0.2">
      <c r="B133" s="246" t="s">
        <v>317</v>
      </c>
      <c r="S133" s="95"/>
    </row>
    <row r="134" spans="2:20" s="50" customFormat="1" ht="15" customHeight="1" x14ac:dyDescent="0.2">
      <c r="B134" s="247" t="s">
        <v>318</v>
      </c>
      <c r="S134" s="95"/>
    </row>
    <row r="135" spans="2:20" s="50" customFormat="1" ht="15" customHeight="1" x14ac:dyDescent="0.2">
      <c r="B135" s="59" t="s">
        <v>319</v>
      </c>
      <c r="S135" s="95"/>
    </row>
    <row r="136" spans="2:20" s="50" customFormat="1" ht="13.5" customHeight="1" x14ac:dyDescent="0.2">
      <c r="B136" s="59" t="s">
        <v>320</v>
      </c>
      <c r="S136" s="95"/>
    </row>
    <row r="137" spans="2:20" s="50" customFormat="1" x14ac:dyDescent="0.2">
      <c r="B137" s="59"/>
      <c r="S137" s="95"/>
    </row>
    <row r="138" spans="2:20" s="50" customFormat="1" x14ac:dyDescent="0.2">
      <c r="B138" s="57"/>
      <c r="S138" s="95"/>
    </row>
    <row r="139" spans="2:20" s="51" customFormat="1" x14ac:dyDescent="0.2">
      <c r="B139" s="57"/>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0" t="s">
        <v>29</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55</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166</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39</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172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112</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174</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53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163</v>
      </c>
      <c r="C148" s="50"/>
      <c r="D148" s="50"/>
      <c r="E148" s="50"/>
      <c r="F148" s="50"/>
      <c r="G148" s="50"/>
      <c r="H148" s="50"/>
      <c r="I148" s="50"/>
      <c r="J148" s="50"/>
      <c r="K148" s="50"/>
      <c r="L148" s="50"/>
      <c r="M148" s="50"/>
      <c r="N148" s="50"/>
      <c r="O148" s="50"/>
      <c r="P148" s="50"/>
      <c r="Q148" s="50"/>
      <c r="R148" s="50"/>
      <c r="S148" s="95"/>
      <c r="T148" s="50"/>
    </row>
    <row r="149" spans="2:20" s="51" customFormat="1" x14ac:dyDescent="0.2">
      <c r="B149" s="56" t="s">
        <v>167</v>
      </c>
      <c r="C149" s="50"/>
      <c r="D149" s="50"/>
      <c r="E149" s="50"/>
      <c r="F149" s="50"/>
      <c r="G149" s="50"/>
      <c r="H149" s="50"/>
      <c r="I149" s="50"/>
      <c r="J149" s="50"/>
      <c r="K149" s="50"/>
      <c r="L149" s="50"/>
      <c r="M149" s="50"/>
      <c r="N149" s="50"/>
      <c r="O149" s="50"/>
      <c r="P149" s="50"/>
      <c r="Q149" s="50"/>
      <c r="R149" s="50"/>
      <c r="S149" s="95"/>
      <c r="T149" s="50"/>
    </row>
    <row r="150" spans="2:20" x14ac:dyDescent="0.2">
      <c r="B150" s="115" t="s">
        <v>180</v>
      </c>
      <c r="C150" s="50"/>
      <c r="D150" s="50"/>
      <c r="E150" s="50"/>
      <c r="F150" s="50"/>
      <c r="G150" s="50"/>
      <c r="H150" s="50"/>
      <c r="I150" s="50"/>
      <c r="J150" s="50"/>
      <c r="K150" s="50"/>
      <c r="L150" s="50"/>
      <c r="M150" s="50"/>
      <c r="N150" s="50"/>
      <c r="O150" s="50"/>
      <c r="P150" s="50"/>
      <c r="Q150" s="50"/>
      <c r="R150" s="50"/>
      <c r="T150" s="50"/>
    </row>
    <row r="151" spans="2:20" x14ac:dyDescent="0.2">
      <c r="B151" s="56" t="s">
        <v>165</v>
      </c>
      <c r="C151" s="50"/>
      <c r="D151" s="50"/>
      <c r="E151" s="50"/>
      <c r="F151" s="50"/>
      <c r="G151" s="50"/>
      <c r="H151" s="50"/>
      <c r="I151" s="50"/>
      <c r="J151" s="50"/>
      <c r="K151" s="50"/>
      <c r="L151" s="50"/>
      <c r="M151" s="50"/>
      <c r="N151" s="50"/>
      <c r="O151" s="50"/>
      <c r="P151" s="50"/>
      <c r="Q151" s="50"/>
      <c r="R151" s="50"/>
      <c r="T151" s="50"/>
    </row>
    <row r="152" spans="2:20" x14ac:dyDescent="0.2">
      <c r="B152" s="56" t="s">
        <v>170</v>
      </c>
      <c r="C152" s="50"/>
      <c r="D152" s="50"/>
      <c r="E152" s="50"/>
      <c r="F152" s="50"/>
      <c r="G152" s="50"/>
      <c r="H152" s="50"/>
      <c r="I152" s="50"/>
      <c r="J152" s="50"/>
      <c r="K152" s="50"/>
      <c r="L152" s="50"/>
      <c r="M152" s="50"/>
      <c r="N152" s="50"/>
      <c r="O152" s="50"/>
      <c r="P152" s="50"/>
      <c r="Q152" s="50"/>
      <c r="R152" s="50"/>
      <c r="T152" s="50"/>
    </row>
    <row r="153" spans="2:20" x14ac:dyDescent="0.2">
      <c r="B153" s="56" t="s">
        <v>173</v>
      </c>
      <c r="C153" s="50"/>
      <c r="D153" s="50"/>
      <c r="E153" s="50"/>
      <c r="F153" s="50"/>
      <c r="G153" s="50"/>
      <c r="H153" s="50"/>
      <c r="I153" s="50"/>
      <c r="J153" s="50"/>
      <c r="K153" s="50"/>
      <c r="L153" s="50"/>
      <c r="M153" s="50"/>
      <c r="N153" s="50"/>
      <c r="O153" s="50"/>
      <c r="P153" s="50"/>
      <c r="Q153" s="50"/>
      <c r="R153" s="50"/>
      <c r="T153" s="50"/>
    </row>
    <row r="154" spans="2:20" x14ac:dyDescent="0.2">
      <c r="B154" s="56" t="s">
        <v>171</v>
      </c>
      <c r="C154" s="50"/>
      <c r="D154" s="50"/>
      <c r="E154" s="50"/>
      <c r="F154" s="50"/>
      <c r="G154" s="50"/>
      <c r="H154" s="50"/>
      <c r="I154" s="50"/>
      <c r="J154" s="50"/>
      <c r="K154" s="50"/>
      <c r="L154" s="50"/>
      <c r="M154" s="50"/>
      <c r="N154" s="50"/>
      <c r="O154" s="50"/>
      <c r="P154" s="50"/>
      <c r="Q154" s="50"/>
      <c r="R154" s="50"/>
      <c r="T154" s="50"/>
    </row>
    <row r="155" spans="2:20" x14ac:dyDescent="0.2">
      <c r="B155" s="56" t="s">
        <v>168</v>
      </c>
      <c r="C155" s="50"/>
      <c r="D155" s="50"/>
      <c r="E155" s="50"/>
      <c r="F155" s="50"/>
      <c r="G155" s="50"/>
      <c r="H155" s="50"/>
      <c r="I155" s="50"/>
      <c r="J155" s="50"/>
      <c r="K155" s="50"/>
      <c r="L155" s="50"/>
      <c r="M155" s="50"/>
      <c r="N155" s="50"/>
      <c r="O155" s="50"/>
      <c r="P155" s="50"/>
      <c r="Q155" s="50"/>
      <c r="R155" s="50"/>
      <c r="T155" s="50"/>
    </row>
    <row r="156" spans="2:20" x14ac:dyDescent="0.2">
      <c r="B156" s="56" t="s">
        <v>161</v>
      </c>
      <c r="C156" s="50"/>
      <c r="D156" s="50"/>
      <c r="E156" s="50"/>
      <c r="F156" s="50"/>
      <c r="G156" s="50"/>
      <c r="H156" s="50"/>
      <c r="I156" s="50"/>
      <c r="J156" s="50"/>
      <c r="K156" s="50"/>
      <c r="L156" s="50"/>
      <c r="M156" s="50"/>
      <c r="N156" s="50"/>
      <c r="O156" s="50"/>
      <c r="P156" s="50"/>
      <c r="Q156" s="50"/>
      <c r="R156" s="50"/>
      <c r="T156" s="50"/>
    </row>
    <row r="157" spans="2:20" x14ac:dyDescent="0.2">
      <c r="B157" s="56" t="s">
        <v>169</v>
      </c>
      <c r="C157" s="50"/>
      <c r="D157" s="50"/>
      <c r="E157" s="50"/>
      <c r="F157" s="50"/>
      <c r="G157" s="50"/>
      <c r="H157" s="50"/>
      <c r="I157" s="50"/>
      <c r="J157" s="50"/>
      <c r="K157" s="50"/>
      <c r="L157" s="50"/>
      <c r="M157" s="50"/>
      <c r="N157" s="50"/>
      <c r="O157" s="50"/>
      <c r="P157" s="50"/>
      <c r="Q157" s="50"/>
      <c r="R157" s="50"/>
      <c r="T157" s="50"/>
    </row>
    <row r="158" spans="2:20" x14ac:dyDescent="0.2">
      <c r="B158" s="56" t="s">
        <v>162</v>
      </c>
      <c r="C158" s="50"/>
      <c r="D158" s="50"/>
      <c r="E158" s="50"/>
      <c r="F158" s="50"/>
      <c r="G158" s="50"/>
      <c r="H158" s="50"/>
      <c r="I158" s="50"/>
      <c r="J158" s="50"/>
      <c r="K158" s="50"/>
      <c r="L158" s="50"/>
      <c r="M158" s="50"/>
      <c r="N158" s="50"/>
      <c r="O158" s="50"/>
      <c r="P158" s="50"/>
      <c r="Q158" s="50"/>
      <c r="R158" s="50"/>
      <c r="T158" s="50"/>
    </row>
    <row r="159" spans="2:20" x14ac:dyDescent="0.2">
      <c r="B159" s="56" t="s">
        <v>164</v>
      </c>
      <c r="C159" s="50"/>
      <c r="D159" s="50"/>
      <c r="E159" s="50"/>
      <c r="F159" s="50"/>
      <c r="G159" s="50"/>
      <c r="H159" s="50"/>
      <c r="I159" s="50"/>
      <c r="J159" s="50"/>
      <c r="K159" s="50"/>
      <c r="L159" s="50"/>
      <c r="M159" s="50"/>
      <c r="N159" s="50"/>
      <c r="O159" s="50"/>
      <c r="P159" s="50"/>
      <c r="Q159" s="50"/>
      <c r="R159" s="50"/>
      <c r="T159" s="50"/>
    </row>
    <row r="160" spans="2:20" x14ac:dyDescent="0.2">
      <c r="B160" s="56" t="s">
        <v>46</v>
      </c>
      <c r="C160" s="50"/>
      <c r="D160" s="50"/>
      <c r="E160" s="50"/>
      <c r="F160" s="50"/>
      <c r="G160" s="50"/>
      <c r="H160" s="50"/>
      <c r="I160" s="50"/>
      <c r="J160" s="50"/>
      <c r="K160" s="50"/>
      <c r="L160" s="50"/>
      <c r="M160" s="50"/>
      <c r="N160" s="50"/>
      <c r="O160" s="50"/>
      <c r="P160" s="50"/>
      <c r="Q160" s="50"/>
      <c r="R160" s="50"/>
      <c r="T160" s="50"/>
    </row>
    <row r="161" spans="2:20" x14ac:dyDescent="0.2">
      <c r="B161" s="56" t="s">
        <v>54</v>
      </c>
      <c r="C161" s="50"/>
      <c r="D161" s="50"/>
      <c r="E161" s="50"/>
      <c r="F161" s="50"/>
      <c r="G161" s="50"/>
      <c r="H161" s="50"/>
      <c r="I161" s="50"/>
      <c r="J161" s="50"/>
      <c r="K161" s="50"/>
      <c r="L161" s="50"/>
      <c r="M161" s="50"/>
      <c r="N161" s="50"/>
      <c r="O161" s="50"/>
      <c r="P161" s="50"/>
      <c r="Q161" s="50"/>
      <c r="R161" s="50"/>
      <c r="T161" s="50"/>
    </row>
    <row r="162" spans="2:20" x14ac:dyDescent="0.2">
      <c r="B162" s="56" t="s">
        <v>45</v>
      </c>
      <c r="C162" s="50"/>
      <c r="D162" s="50"/>
      <c r="E162" s="50"/>
      <c r="F162" s="50"/>
      <c r="G162" s="50"/>
      <c r="H162" s="50"/>
      <c r="I162" s="50"/>
      <c r="J162" s="50"/>
      <c r="K162" s="50"/>
      <c r="L162" s="50"/>
      <c r="M162" s="50"/>
      <c r="N162" s="50"/>
      <c r="O162" s="50"/>
      <c r="P162" s="50"/>
      <c r="Q162" s="50"/>
      <c r="R162" s="50"/>
      <c r="T162" s="50"/>
    </row>
    <row r="163" spans="2:20" x14ac:dyDescent="0.2">
      <c r="B163" s="56" t="s">
        <v>47</v>
      </c>
      <c r="C163" s="50"/>
      <c r="D163" s="50"/>
      <c r="E163" s="50"/>
      <c r="F163" s="50"/>
      <c r="G163" s="50"/>
      <c r="H163" s="50"/>
      <c r="I163" s="50"/>
      <c r="J163" s="50"/>
      <c r="K163" s="50"/>
      <c r="L163" s="50"/>
      <c r="M163" s="50"/>
      <c r="N163" s="50"/>
      <c r="O163" s="50"/>
      <c r="P163" s="50"/>
      <c r="Q163" s="50"/>
      <c r="R163" s="50"/>
      <c r="T163" s="50"/>
    </row>
    <row r="164" spans="2:20" x14ac:dyDescent="0.2">
      <c r="B164" s="56" t="s">
        <v>113</v>
      </c>
      <c r="C164" s="50"/>
      <c r="D164" s="50"/>
      <c r="E164" s="50"/>
      <c r="F164" s="50"/>
      <c r="G164" s="50"/>
      <c r="H164" s="50"/>
      <c r="I164" s="50"/>
      <c r="J164" s="50"/>
      <c r="K164" s="50"/>
      <c r="L164" s="50"/>
      <c r="M164" s="50"/>
      <c r="N164" s="50"/>
      <c r="O164" s="50"/>
      <c r="P164" s="50"/>
      <c r="Q164" s="50"/>
      <c r="R164" s="50"/>
      <c r="T164" s="50"/>
    </row>
    <row r="165" spans="2:20" x14ac:dyDescent="0.2">
      <c r="B165" s="56" t="s">
        <v>111</v>
      </c>
      <c r="C165" s="50"/>
      <c r="D165" s="50"/>
      <c r="E165" s="50"/>
      <c r="F165" s="50"/>
      <c r="G165" s="50"/>
      <c r="H165" s="50"/>
      <c r="I165" s="50"/>
      <c r="J165" s="50"/>
      <c r="K165" s="50"/>
      <c r="L165" s="50"/>
      <c r="M165" s="50"/>
      <c r="N165" s="50"/>
      <c r="O165" s="50"/>
      <c r="P165" s="50"/>
      <c r="Q165" s="50"/>
      <c r="R165" s="50"/>
      <c r="T165" s="50"/>
    </row>
    <row r="166" spans="2:20" x14ac:dyDescent="0.2">
      <c r="B166" s="56" t="s">
        <v>40</v>
      </c>
      <c r="C166" s="50"/>
      <c r="D166" s="50"/>
      <c r="E166" s="50"/>
      <c r="F166" s="50"/>
      <c r="G166" s="50"/>
      <c r="H166" s="50"/>
      <c r="I166" s="50"/>
      <c r="J166" s="50"/>
      <c r="K166" s="50"/>
      <c r="L166" s="50"/>
      <c r="M166" s="50"/>
      <c r="N166" s="50"/>
      <c r="O166" s="50"/>
      <c r="P166" s="50"/>
      <c r="Q166" s="50"/>
      <c r="R166" s="50"/>
      <c r="T166" s="50"/>
    </row>
    <row r="167" spans="2:20" x14ac:dyDescent="0.2">
      <c r="B167" s="56" t="s">
        <v>110</v>
      </c>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c r="C170" s="50"/>
      <c r="D170" s="50"/>
      <c r="E170" s="50"/>
      <c r="F170" s="50"/>
      <c r="G170" s="50"/>
      <c r="H170" s="50"/>
      <c r="I170" s="50"/>
      <c r="J170" s="50"/>
      <c r="K170" s="50"/>
      <c r="L170" s="50"/>
      <c r="M170" s="50"/>
      <c r="N170" s="50"/>
      <c r="O170" s="50"/>
      <c r="P170" s="50"/>
      <c r="Q170" s="50"/>
      <c r="R170" s="50"/>
      <c r="T170" s="50"/>
    </row>
    <row r="171" spans="2:20" x14ac:dyDescent="0.2">
      <c r="B171" s="50" t="s">
        <v>181</v>
      </c>
      <c r="C171" s="50"/>
      <c r="D171" s="50"/>
      <c r="E171" s="50"/>
      <c r="F171" s="50"/>
      <c r="G171" s="50"/>
      <c r="H171" s="50"/>
      <c r="I171" s="50"/>
      <c r="J171" s="50"/>
      <c r="K171" s="50"/>
      <c r="L171" s="50"/>
      <c r="M171" s="50"/>
      <c r="N171" s="50"/>
      <c r="O171" s="50"/>
      <c r="P171" s="50"/>
      <c r="Q171" s="50"/>
      <c r="R171" s="50"/>
      <c r="T171" s="50"/>
    </row>
    <row r="172" spans="2:20" x14ac:dyDescent="0.2">
      <c r="B172" s="55" t="s">
        <v>66</v>
      </c>
      <c r="C172" s="50"/>
      <c r="D172" s="50"/>
      <c r="E172" s="50"/>
      <c r="F172" s="50"/>
      <c r="G172" s="50"/>
      <c r="H172" s="50"/>
      <c r="I172" s="50"/>
      <c r="J172" s="50"/>
      <c r="K172" s="50"/>
      <c r="L172" s="50"/>
      <c r="M172" s="50"/>
      <c r="N172" s="50"/>
      <c r="O172" s="50"/>
      <c r="P172" s="50"/>
      <c r="Q172" s="50"/>
      <c r="R172" s="50"/>
      <c r="T172" s="50"/>
    </row>
    <row r="173" spans="2:20" x14ac:dyDescent="0.2">
      <c r="B173" s="55" t="s">
        <v>85</v>
      </c>
      <c r="C173" s="50"/>
      <c r="D173" s="50"/>
      <c r="E173" s="50"/>
      <c r="F173" s="50"/>
      <c r="G173" s="50"/>
      <c r="H173" s="50"/>
      <c r="I173" s="50"/>
      <c r="J173" s="50"/>
      <c r="K173" s="50"/>
      <c r="L173" s="50"/>
      <c r="M173" s="50"/>
      <c r="N173" s="50"/>
      <c r="O173" s="50"/>
      <c r="P173" s="50"/>
      <c r="Q173" s="50"/>
      <c r="R173" s="50"/>
      <c r="T173" s="50"/>
    </row>
    <row r="174" spans="2:20" x14ac:dyDescent="0.2">
      <c r="B174" s="50"/>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row r="181" spans="2:20" x14ac:dyDescent="0.2">
      <c r="B181" s="57"/>
      <c r="C181" s="50"/>
      <c r="D181" s="50"/>
      <c r="E181" s="50"/>
      <c r="F181" s="50"/>
      <c r="G181" s="50"/>
      <c r="H181" s="50"/>
      <c r="I181" s="50"/>
      <c r="J181" s="50"/>
      <c r="K181" s="50"/>
      <c r="L181" s="50"/>
      <c r="M181" s="50"/>
      <c r="N181" s="50"/>
      <c r="O181" s="50"/>
      <c r="P181" s="50"/>
      <c r="Q181" s="50"/>
      <c r="R181" s="50"/>
      <c r="T181" s="50"/>
    </row>
  </sheetData>
  <sheetProtection formatCells="0" formatColumns="0" formatRows="0" insertRows="0"/>
  <mergeCells count="78">
    <mergeCell ref="C77:P77"/>
    <mergeCell ref="C78:P78"/>
    <mergeCell ref="C79:P79"/>
    <mergeCell ref="B52:P67"/>
    <mergeCell ref="A68:Q68"/>
    <mergeCell ref="B69:B77"/>
    <mergeCell ref="C69:P69"/>
    <mergeCell ref="C70:P70"/>
    <mergeCell ref="C71:P71"/>
    <mergeCell ref="C74:P74"/>
    <mergeCell ref="C75:P75"/>
    <mergeCell ref="C76:P76"/>
    <mergeCell ref="C44:G44"/>
    <mergeCell ref="H44:L44"/>
    <mergeCell ref="M44:P44"/>
    <mergeCell ref="B46:P46"/>
    <mergeCell ref="B48:B49"/>
    <mergeCell ref="B51:P51"/>
    <mergeCell ref="C72:P73"/>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S2">
    <cfRule type="cellIs" dxfId="24" priority="25" stopIfTrue="1" operator="greaterThanOrEqual">
      <formula>0.95</formula>
    </cfRule>
  </conditionalFormatting>
  <conditionalFormatting sqref="F49">
    <cfRule type="cellIs" dxfId="23" priority="21" stopIfTrue="1" operator="equal">
      <formula>"0"</formula>
    </cfRule>
    <cfRule type="cellIs" dxfId="22" priority="22" stopIfTrue="1" operator="lessThanOrEqual">
      <formula>$S$5</formula>
    </cfRule>
    <cfRule type="cellIs" dxfId="21" priority="23" stopIfTrue="1" operator="between">
      <formula>$S$4</formula>
      <formula>$S$3</formula>
    </cfRule>
    <cfRule type="cellIs" dxfId="8" priority="24" stopIfTrue="1" operator="greaterThanOrEqual">
      <formula>$S$2</formula>
    </cfRule>
  </conditionalFormatting>
  <conditionalFormatting sqref="L49">
    <cfRule type="cellIs" dxfId="20" priority="13" stopIfTrue="1" operator="equal">
      <formula>"0"</formula>
    </cfRule>
    <cfRule type="cellIs" dxfId="19" priority="14" stopIfTrue="1" operator="lessThanOrEqual">
      <formula>$S$5</formula>
    </cfRule>
    <cfRule type="cellIs" dxfId="18" priority="15" stopIfTrue="1" operator="between">
      <formula>$S$4</formula>
      <formula>$S$3</formula>
    </cfRule>
    <cfRule type="cellIs" dxfId="7" priority="16" stopIfTrue="1" operator="greaterThanOrEqual">
      <formula>$S$2</formula>
    </cfRule>
  </conditionalFormatting>
  <conditionalFormatting sqref="O49">
    <cfRule type="cellIs" dxfId="17" priority="9" stopIfTrue="1" operator="equal">
      <formula>"0"</formula>
    </cfRule>
    <cfRule type="cellIs" dxfId="16" priority="10" stopIfTrue="1" operator="lessThanOrEqual">
      <formula>$S$5</formula>
    </cfRule>
    <cfRule type="cellIs" dxfId="15" priority="11" stopIfTrue="1" operator="between">
      <formula>$S$4</formula>
      <formula>$S$3</formula>
    </cfRule>
    <cfRule type="cellIs" dxfId="6" priority="12" stopIfTrue="1" operator="greaterThanOrEqual">
      <formula>$S$2</formula>
    </cfRule>
  </conditionalFormatting>
  <conditionalFormatting sqref="P49">
    <cfRule type="cellIs" dxfId="14" priority="5" stopIfTrue="1" operator="equal">
      <formula>"0"</formula>
    </cfRule>
    <cfRule type="cellIs" dxfId="13" priority="6" stopIfTrue="1" operator="lessThanOrEqual">
      <formula>$S$5</formula>
    </cfRule>
    <cfRule type="cellIs" dxfId="12" priority="7" stopIfTrue="1" operator="between">
      <formula>$S$4</formula>
      <formula>$S$3</formula>
    </cfRule>
    <cfRule type="cellIs" dxfId="5" priority="8" stopIfTrue="1" operator="greaterThanOrEqual">
      <formula>$S$2</formula>
    </cfRule>
  </conditionalFormatting>
  <conditionalFormatting sqref="I49">
    <cfRule type="cellIs" dxfId="11" priority="1" stopIfTrue="1" operator="equal">
      <formula>"0"</formula>
    </cfRule>
    <cfRule type="cellIs" dxfId="10" priority="2" stopIfTrue="1" operator="lessThanOrEqual">
      <formula>$S$5</formula>
    </cfRule>
    <cfRule type="cellIs" dxfId="9" priority="3" stopIfTrue="1" operator="between">
      <formula>$S$4</formula>
      <formula>$S$3</formula>
    </cfRule>
    <cfRule type="cellIs" dxfId="4" priority="4" stopIfTrue="1" operator="greaterThanOrEqual">
      <formula>$S$2</formula>
    </cfRule>
  </conditionalFormatting>
  <dataValidations count="7">
    <dataValidation type="list" allowBlank="1" showInputMessage="1" showErrorMessage="1" sqref="C79:P79" xr:uid="{E634617F-94CA-4603-AB34-F3C120CB0AFB}">
      <formula1>$B$172:$B$173</formula1>
    </dataValidation>
    <dataValidation type="list" allowBlank="1" showInputMessage="1" showErrorMessage="1" sqref="C12:P12" xr:uid="{36BF8FEA-2A7B-493B-946C-74BF6355ED5C}">
      <formula1>$B$141:$B$167</formula1>
    </dataValidation>
    <dataValidation type="list" allowBlank="1" showInputMessage="1" showErrorMessage="1" sqref="C10:I10" xr:uid="{B5DFACF0-3FAC-42C6-9DB2-DC5D310ECCB8}">
      <formula1>"2023,2024,2025,2026,2027"</formula1>
    </dataValidation>
    <dataValidation type="list" allowBlank="1" showInputMessage="1" showErrorMessage="1" sqref="N10:P10" xr:uid="{718DA98D-0EC4-41EF-B8E0-BBDE91495D41}">
      <formula1>"Economicos,Eficiencia,Eficacia, Efectividad,Calidad"</formula1>
    </dataValidation>
    <dataValidation type="list" allowBlank="1" showInputMessage="1" showErrorMessage="1" sqref="C32:P32 C34:P34 C36:P36" xr:uid="{16DF1953-8959-4C4B-883C-309443D0F7B1}">
      <formula1>$Q$104:$Q$109</formula1>
    </dataValidation>
    <dataValidation type="list" allowBlank="1" showInputMessage="1" showErrorMessage="1" sqref="C18:P18" xr:uid="{240FD90D-C5A6-461E-8CDB-FCEA1FDACA1D}">
      <formula1>$B$130:$B$137</formula1>
    </dataValidation>
    <dataValidation type="list" allowBlank="1" showInputMessage="1" showErrorMessage="1" sqref="B130:B136" xr:uid="{75F530A2-2D6C-4FAF-B86C-47F4BFD5F754}">
      <formula1>$B$130:$B$136</formula1>
    </dataValidation>
  </dataValidation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E55C-05B7-489F-8C41-20E2DF7E2AE7}">
  <sheetPr>
    <tabColor rgb="FFFFFF00"/>
  </sheetPr>
  <dimension ref="A1:AV139"/>
  <sheetViews>
    <sheetView topLeftCell="X1" workbookViewId="0">
      <selection activeCell="AG10" sqref="AG10"/>
    </sheetView>
  </sheetViews>
  <sheetFormatPr baseColWidth="10" defaultRowHeight="30" customHeight="1" x14ac:dyDescent="0.2"/>
  <cols>
    <col min="1" max="1" width="28.5703125" style="82" customWidth="1"/>
    <col min="2" max="2" width="27" style="75" bestFit="1" customWidth="1"/>
    <col min="3" max="4" width="10.7109375" style="75" customWidth="1"/>
    <col min="5" max="5" width="13" style="75" customWidth="1"/>
    <col min="6" max="8" width="10.7109375" style="75" customWidth="1"/>
    <col min="9" max="9" width="15.85546875" style="75" customWidth="1"/>
    <col min="10" max="10" width="12.7109375" style="75" customWidth="1"/>
    <col min="11" max="16" width="10.7109375" style="75" customWidth="1"/>
    <col min="17" max="18" width="12.7109375" style="75" customWidth="1"/>
    <col min="19" max="19" width="8.7109375" style="75" customWidth="1"/>
    <col min="20" max="20" width="10.28515625" style="75" customWidth="1"/>
    <col min="21" max="21" width="13.85546875" style="75" customWidth="1"/>
    <col min="22" max="22" width="11.28515625" style="75" customWidth="1"/>
    <col min="23" max="23" width="14.42578125" style="75" customWidth="1"/>
    <col min="24" max="24" width="8.7109375" style="75" customWidth="1"/>
    <col min="25" max="26" width="15.7109375" style="75" customWidth="1"/>
    <col min="27" max="27" width="8.7109375" style="75" customWidth="1"/>
    <col min="28" max="28" width="9.5703125" style="75" customWidth="1"/>
    <col min="29" max="29" width="8.7109375" style="75" customWidth="1"/>
    <col min="30" max="30" width="10.140625" style="75" customWidth="1"/>
    <col min="31" max="31" width="8.7109375" style="75" customWidth="1"/>
    <col min="32" max="32" width="10.140625" style="75" customWidth="1"/>
    <col min="33" max="36" width="15.7109375" style="75" customWidth="1"/>
    <col min="37" max="37" width="5.28515625" style="75" customWidth="1"/>
    <col min="38" max="38" width="10.7109375" style="75" customWidth="1"/>
    <col min="39" max="39" width="79.28515625" style="75" customWidth="1"/>
    <col min="40" max="42" width="11.42578125" style="107"/>
    <col min="43" max="43" width="11.42578125" style="95" hidden="1" customWidth="1"/>
    <col min="44" max="44" width="11.42578125" style="107"/>
    <col min="45" max="16384" width="11.42578125" style="75"/>
  </cols>
  <sheetData>
    <row r="1" spans="1:48" ht="30" customHeight="1" x14ac:dyDescent="0.25">
      <c r="A1" s="661"/>
      <c r="B1" s="662" t="s">
        <v>56</v>
      </c>
      <c r="C1" s="663"/>
      <c r="D1" s="663"/>
      <c r="E1" s="663"/>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4"/>
      <c r="AL1" s="609" t="str">
        <f>+EficaciaSST!N2</f>
        <v>Código: GC-F-006</v>
      </c>
      <c r="AM1" s="610"/>
      <c r="AN1" s="106"/>
      <c r="AO1" s="106"/>
      <c r="AR1" s="106"/>
      <c r="AS1" s="72"/>
      <c r="AT1" s="72"/>
      <c r="AU1" s="73"/>
      <c r="AV1" s="74"/>
    </row>
    <row r="2" spans="1:48" s="52" customFormat="1" ht="30" customHeight="1" x14ac:dyDescent="0.25">
      <c r="A2" s="661"/>
      <c r="B2" s="662" t="s">
        <v>87</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4"/>
      <c r="AL2" s="609" t="str">
        <f>+EficaciaSST!N3</f>
        <v>Fecha: 14 de junio de 2019</v>
      </c>
      <c r="AM2" s="610"/>
      <c r="AN2" s="108"/>
      <c r="AO2" s="108"/>
      <c r="AP2" s="109"/>
      <c r="AQ2" s="116">
        <f>+EficaciaSST!S2</f>
        <v>0.85</v>
      </c>
      <c r="AR2" s="108"/>
      <c r="AS2" s="76"/>
      <c r="AT2" s="76"/>
      <c r="AU2" s="77"/>
      <c r="AV2" s="78"/>
    </row>
    <row r="3" spans="1:48" s="52" customFormat="1" ht="30" customHeight="1" x14ac:dyDescent="0.25">
      <c r="A3" s="661"/>
      <c r="B3" s="662" t="s">
        <v>89</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4"/>
      <c r="AL3" s="609" t="str">
        <f>+EficaciaSST!N4</f>
        <v>Versión 004</v>
      </c>
      <c r="AM3" s="610"/>
      <c r="AN3" s="108"/>
      <c r="AO3" s="108"/>
      <c r="AP3" s="109"/>
      <c r="AQ3" s="96">
        <f>+EficaciaSST!S3</f>
        <v>0.84</v>
      </c>
      <c r="AR3" s="108"/>
      <c r="AS3" s="76"/>
      <c r="AT3" s="76"/>
      <c r="AU3" s="77"/>
      <c r="AV3" s="78"/>
    </row>
    <row r="4" spans="1:48" s="52" customFormat="1" ht="30" customHeight="1" x14ac:dyDescent="0.25">
      <c r="A4" s="661"/>
      <c r="B4" s="662" t="s">
        <v>91</v>
      </c>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4"/>
      <c r="AL4" s="610" t="str">
        <f>+EficaciaSST!N5</f>
        <v>Pagina 1 de 1</v>
      </c>
      <c r="AM4" s="610"/>
      <c r="AN4" s="110"/>
      <c r="AO4" s="110"/>
      <c r="AP4" s="109"/>
      <c r="AQ4" s="96">
        <f>+EficaciaSST!S5</f>
        <v>0.74</v>
      </c>
      <c r="AR4" s="110"/>
      <c r="AS4" s="79"/>
      <c r="AT4" s="79"/>
      <c r="AU4" s="77"/>
      <c r="AV4" s="78"/>
    </row>
    <row r="5" spans="1:48" s="52" customFormat="1" ht="18" x14ac:dyDescent="0.25">
      <c r="A5" s="99"/>
      <c r="B5" s="100"/>
      <c r="C5" s="100"/>
      <c r="D5" s="100"/>
      <c r="E5" s="100"/>
      <c r="F5" s="100"/>
      <c r="G5" s="100"/>
      <c r="H5" s="100"/>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2"/>
      <c r="AL5" s="102"/>
      <c r="AM5" s="102"/>
      <c r="AN5" s="110"/>
      <c r="AO5" s="110"/>
      <c r="AP5" s="109"/>
      <c r="AQ5" s="96">
        <f>+EficaciaSST!S4</f>
        <v>0.75</v>
      </c>
      <c r="AR5" s="110"/>
      <c r="AS5" s="79"/>
      <c r="AT5" s="79"/>
      <c r="AU5" s="77"/>
      <c r="AV5" s="78"/>
    </row>
    <row r="6" spans="1:48" s="194" customFormat="1" ht="30" customHeight="1" x14ac:dyDescent="0.2">
      <c r="A6" s="195" t="s">
        <v>0</v>
      </c>
      <c r="B6" s="191"/>
      <c r="C6" s="198" t="str">
        <f>+EficaciaSST!C12</f>
        <v>GESTION DEL TALENTO HUMANO</v>
      </c>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2"/>
      <c r="AO6" s="192"/>
      <c r="AP6" s="192"/>
      <c r="AQ6" s="193"/>
      <c r="AR6" s="192"/>
    </row>
    <row r="7" spans="1:48" s="52" customFormat="1" ht="11.25" customHeight="1" thickBot="1" x14ac:dyDescent="0.25">
      <c r="A7" s="105"/>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9"/>
      <c r="AO7" s="109"/>
      <c r="AP7" s="109"/>
      <c r="AQ7" s="96"/>
      <c r="AR7" s="109"/>
    </row>
    <row r="8" spans="1:48" s="80" customFormat="1" ht="30" customHeight="1" x14ac:dyDescent="0.2">
      <c r="A8" s="820" t="s">
        <v>92</v>
      </c>
      <c r="B8" s="822" t="s">
        <v>20</v>
      </c>
      <c r="C8" s="824" t="str">
        <f>+EficaciaSST!C14</f>
        <v>Eficacia de la Implementación del Plan de Anual de Seguridad y Salud en el Trabajo</v>
      </c>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6"/>
      <c r="AK8" s="822" t="s">
        <v>94</v>
      </c>
      <c r="AL8" s="822"/>
      <c r="AM8" s="827"/>
      <c r="AN8" s="111"/>
      <c r="AO8" s="111"/>
      <c r="AP8" s="111"/>
      <c r="AQ8" s="95"/>
      <c r="AR8" s="111"/>
    </row>
    <row r="9" spans="1:48" s="81" customFormat="1" ht="30" customHeight="1" thickBot="1" x14ac:dyDescent="0.25">
      <c r="A9" s="821"/>
      <c r="B9" s="823"/>
      <c r="C9" s="208" t="s">
        <v>199</v>
      </c>
      <c r="D9" s="208" t="s">
        <v>93</v>
      </c>
      <c r="E9" s="208" t="s">
        <v>200</v>
      </c>
      <c r="F9" s="208" t="s">
        <v>93</v>
      </c>
      <c r="G9" s="208" t="s">
        <v>201</v>
      </c>
      <c r="H9" s="208" t="s">
        <v>93</v>
      </c>
      <c r="I9" s="204" t="s">
        <v>192</v>
      </c>
      <c r="J9" s="204" t="s">
        <v>93</v>
      </c>
      <c r="K9" s="208" t="s">
        <v>202</v>
      </c>
      <c r="L9" s="208" t="s">
        <v>93</v>
      </c>
      <c r="M9" s="208" t="s">
        <v>203</v>
      </c>
      <c r="N9" s="208" t="s">
        <v>93</v>
      </c>
      <c r="O9" s="208" t="s">
        <v>204</v>
      </c>
      <c r="P9" s="208" t="s">
        <v>93</v>
      </c>
      <c r="Q9" s="204" t="s">
        <v>193</v>
      </c>
      <c r="R9" s="204" t="s">
        <v>93</v>
      </c>
      <c r="S9" s="208" t="s">
        <v>205</v>
      </c>
      <c r="T9" s="208" t="s">
        <v>93</v>
      </c>
      <c r="U9" s="208" t="s">
        <v>206</v>
      </c>
      <c r="V9" s="208" t="s">
        <v>93</v>
      </c>
      <c r="W9" s="208" t="s">
        <v>207</v>
      </c>
      <c r="X9" s="208" t="s">
        <v>93</v>
      </c>
      <c r="Y9" s="204" t="s">
        <v>194</v>
      </c>
      <c r="Z9" s="204" t="s">
        <v>93</v>
      </c>
      <c r="AA9" s="208" t="s">
        <v>208</v>
      </c>
      <c r="AB9" s="208" t="s">
        <v>93</v>
      </c>
      <c r="AC9" s="208" t="s">
        <v>209</v>
      </c>
      <c r="AD9" s="208" t="s">
        <v>93</v>
      </c>
      <c r="AE9" s="208" t="s">
        <v>210</v>
      </c>
      <c r="AF9" s="208" t="s">
        <v>93</v>
      </c>
      <c r="AG9" s="204" t="s">
        <v>195</v>
      </c>
      <c r="AH9" s="204" t="s">
        <v>93</v>
      </c>
      <c r="AI9" s="208" t="s">
        <v>10</v>
      </c>
      <c r="AJ9" s="208" t="s">
        <v>93</v>
      </c>
      <c r="AK9" s="823"/>
      <c r="AL9" s="823"/>
      <c r="AM9" s="828"/>
      <c r="AN9" s="112"/>
      <c r="AO9" s="112"/>
      <c r="AP9" s="112"/>
      <c r="AQ9" s="95"/>
      <c r="AR9" s="112"/>
    </row>
    <row r="10" spans="1:48" s="52" customFormat="1" ht="91.5" customHeight="1" x14ac:dyDescent="0.2">
      <c r="A10" s="829" t="s">
        <v>278</v>
      </c>
      <c r="B10" s="210" t="str">
        <f>+EficaciaSST!B40</f>
        <v>Número de actividades ejecutadas en el periodo</v>
      </c>
      <c r="C10" s="211">
        <v>21</v>
      </c>
      <c r="D10" s="831">
        <f>IF(C10=0,"0",C10/C11)</f>
        <v>1</v>
      </c>
      <c r="E10" s="211">
        <v>28</v>
      </c>
      <c r="F10" s="831">
        <f>IF(E10=0,"0",E10/E11)</f>
        <v>0.96551724137931039</v>
      </c>
      <c r="G10" s="212">
        <v>26</v>
      </c>
      <c r="H10" s="831">
        <f>IF(G10=0,"0",G10/G11)</f>
        <v>0.96296296296296291</v>
      </c>
      <c r="I10" s="213">
        <f>+C10+E10+G10</f>
        <v>75</v>
      </c>
      <c r="J10" s="832">
        <f>IF(I10=0,"0",I10/I11)</f>
        <v>0.97402597402597402</v>
      </c>
      <c r="K10" s="212">
        <v>25</v>
      </c>
      <c r="L10" s="831">
        <f>IF(K10=0,"0",K10/K11)</f>
        <v>0.8928571428571429</v>
      </c>
      <c r="M10" s="212">
        <v>25</v>
      </c>
      <c r="N10" s="831">
        <f>IF(M10=0,"0",M10/M11)</f>
        <v>0.96153846153846156</v>
      </c>
      <c r="O10" s="212">
        <v>25</v>
      </c>
      <c r="P10" s="831">
        <f>IF(O10=0,"0",O10/O11)</f>
        <v>0.96153846153846156</v>
      </c>
      <c r="Q10" s="214">
        <f>K10+M10+O10</f>
        <v>75</v>
      </c>
      <c r="R10" s="832">
        <f>IF(Q10=0,"0",Q10/Q11)</f>
        <v>0.9375</v>
      </c>
      <c r="S10" s="212">
        <v>25</v>
      </c>
      <c r="T10" s="831">
        <f>IF(S10=0,"0",S10/S11)</f>
        <v>0.96153846153846156</v>
      </c>
      <c r="U10" s="212">
        <v>25</v>
      </c>
      <c r="V10" s="831">
        <f>IF(U10=0,"0",U10/U11)</f>
        <v>0.92592592592592593</v>
      </c>
      <c r="W10" s="212">
        <v>27</v>
      </c>
      <c r="X10" s="831">
        <f>IF(W10=0,"0",W10/W11)</f>
        <v>0.93103448275862066</v>
      </c>
      <c r="Y10" s="214">
        <f>S10+U10+W10</f>
        <v>77</v>
      </c>
      <c r="Z10" s="832">
        <f>IF(Y10=0,"0",Y10/Y11)</f>
        <v>0.93902439024390238</v>
      </c>
      <c r="AA10" s="215">
        <v>25</v>
      </c>
      <c r="AB10" s="839">
        <f>IF(AA10=0,"0",AA10/AA11)</f>
        <v>1</v>
      </c>
      <c r="AC10" s="215">
        <v>32</v>
      </c>
      <c r="AD10" s="839">
        <f>IF(AC10=0,"0",AC10/AC11)</f>
        <v>0.94117647058823528</v>
      </c>
      <c r="AE10" s="215">
        <v>33</v>
      </c>
      <c r="AF10" s="839">
        <f>IF(AE10=0,"0",AE10/AE11)</f>
        <v>0.89189189189189189</v>
      </c>
      <c r="AG10" s="216">
        <f>+AA10+AC10+AE10</f>
        <v>90</v>
      </c>
      <c r="AH10" s="832">
        <f>IF(AG10=0,"0",AG10/AG11)</f>
        <v>0.9375</v>
      </c>
      <c r="AI10" s="209">
        <f>+I10+Q10+Y10+AG10</f>
        <v>317</v>
      </c>
      <c r="AJ10" s="840">
        <f>IF(AI10=0,"0",AI10/AI11)</f>
        <v>0.94626865671641791</v>
      </c>
      <c r="AK10" s="833"/>
      <c r="AL10" s="834"/>
      <c r="AM10" s="835"/>
      <c r="AN10" s="109"/>
      <c r="AO10" s="109"/>
      <c r="AP10" s="109"/>
      <c r="AQ10" s="95"/>
      <c r="AR10" s="109"/>
    </row>
    <row r="11" spans="1:48" s="52" customFormat="1" ht="102.75" customHeight="1" thickBot="1" x14ac:dyDescent="0.25">
      <c r="A11" s="830"/>
      <c r="B11" s="210" t="str">
        <f>+EficaciaSST!B41</f>
        <v>Número de actividades programadas del Plan SST en el periodo evaluado</v>
      </c>
      <c r="C11" s="217">
        <v>21</v>
      </c>
      <c r="D11" s="831"/>
      <c r="E11" s="217">
        <v>29</v>
      </c>
      <c r="F11" s="831"/>
      <c r="G11" s="212">
        <v>27</v>
      </c>
      <c r="H11" s="831"/>
      <c r="I11" s="213">
        <f>+C11+E11+G11</f>
        <v>77</v>
      </c>
      <c r="J11" s="832"/>
      <c r="K11" s="212">
        <v>28</v>
      </c>
      <c r="L11" s="831"/>
      <c r="M11" s="212">
        <v>26</v>
      </c>
      <c r="N11" s="831"/>
      <c r="O11" s="212">
        <v>26</v>
      </c>
      <c r="P11" s="831"/>
      <c r="Q11" s="214">
        <f>+K11+M11+O11</f>
        <v>80</v>
      </c>
      <c r="R11" s="832"/>
      <c r="S11" s="212">
        <v>26</v>
      </c>
      <c r="T11" s="831"/>
      <c r="U11" s="212">
        <v>27</v>
      </c>
      <c r="V11" s="831"/>
      <c r="W11" s="212">
        <v>29</v>
      </c>
      <c r="X11" s="831"/>
      <c r="Y11" s="214">
        <f>+S11+U11+W11</f>
        <v>82</v>
      </c>
      <c r="Z11" s="832"/>
      <c r="AA11" s="215">
        <v>25</v>
      </c>
      <c r="AB11" s="839"/>
      <c r="AC11" s="215">
        <v>34</v>
      </c>
      <c r="AD11" s="839"/>
      <c r="AE11" s="215">
        <v>37</v>
      </c>
      <c r="AF11" s="839"/>
      <c r="AG11" s="216">
        <f>+AA11+AC11+AE11</f>
        <v>96</v>
      </c>
      <c r="AH11" s="832"/>
      <c r="AI11" s="209">
        <f>+I11+Q11+Y11+AG11</f>
        <v>335</v>
      </c>
      <c r="AJ11" s="840"/>
      <c r="AK11" s="836"/>
      <c r="AL11" s="837"/>
      <c r="AM11" s="838"/>
      <c r="AN11" s="109"/>
      <c r="AO11" s="109"/>
      <c r="AP11" s="109"/>
      <c r="AQ11" s="95"/>
      <c r="AR11" s="109"/>
    </row>
    <row r="59" spans="1:48" s="107" customFormat="1" ht="30" customHeight="1" x14ac:dyDescent="0.2">
      <c r="A59" s="82"/>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Q59" s="97"/>
      <c r="AS59" s="75"/>
      <c r="AT59" s="75"/>
      <c r="AU59" s="75"/>
      <c r="AV59" s="75"/>
    </row>
    <row r="129" spans="1:48" s="107" customFormat="1" ht="30" customHeight="1" x14ac:dyDescent="0.2">
      <c r="A129" s="82"/>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Q129" s="98"/>
      <c r="AS129" s="75"/>
      <c r="AT129" s="75"/>
      <c r="AU129" s="75"/>
      <c r="AV129" s="75"/>
    </row>
    <row r="130" spans="1:48" s="107" customFormat="1" ht="30" customHeight="1" x14ac:dyDescent="0.2">
      <c r="A130" s="82"/>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Q130" s="98"/>
      <c r="AS130" s="75"/>
      <c r="AT130" s="75"/>
      <c r="AU130" s="75"/>
      <c r="AV130" s="75"/>
    </row>
    <row r="131" spans="1:48" s="107" customFormat="1" ht="30" customHeight="1" x14ac:dyDescent="0.2">
      <c r="A131" s="82"/>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Q131" s="98"/>
      <c r="AS131" s="75"/>
      <c r="AT131" s="75"/>
      <c r="AU131" s="75"/>
      <c r="AV131" s="75"/>
    </row>
    <row r="132" spans="1:48" s="107" customFormat="1" ht="30" customHeight="1" x14ac:dyDescent="0.2">
      <c r="A132" s="82"/>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Q132" s="98"/>
      <c r="AS132" s="75"/>
      <c r="AT132" s="75"/>
      <c r="AU132" s="75"/>
      <c r="AV132" s="75"/>
    </row>
    <row r="133" spans="1:48" s="107" customFormat="1" ht="30" customHeight="1" x14ac:dyDescent="0.2">
      <c r="A133" s="82"/>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Q133" s="98"/>
      <c r="AS133" s="75"/>
      <c r="AT133" s="75"/>
      <c r="AU133" s="75"/>
      <c r="AV133" s="75"/>
    </row>
    <row r="134" spans="1:48" s="107" customFormat="1" ht="30" customHeight="1" x14ac:dyDescent="0.2">
      <c r="A134" s="82"/>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Q134" s="98"/>
      <c r="AS134" s="75"/>
      <c r="AT134" s="75"/>
      <c r="AU134" s="75"/>
      <c r="AV134" s="75"/>
    </row>
    <row r="135" spans="1:48" s="107" customFormat="1" ht="30" customHeight="1" x14ac:dyDescent="0.2">
      <c r="A135" s="82"/>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Q135" s="98"/>
      <c r="AS135" s="75"/>
      <c r="AT135" s="75"/>
      <c r="AU135" s="75"/>
      <c r="AV135" s="75"/>
    </row>
    <row r="136" spans="1:48" s="107" customFormat="1" ht="30" customHeight="1" x14ac:dyDescent="0.2">
      <c r="A136" s="82"/>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Q136" s="98"/>
      <c r="AS136" s="75"/>
      <c r="AT136" s="75"/>
      <c r="AU136" s="75"/>
      <c r="AV136" s="75"/>
    </row>
    <row r="137" spans="1:48" s="107" customFormat="1" ht="30" customHeight="1" x14ac:dyDescent="0.2">
      <c r="A137" s="82"/>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Q137" s="98"/>
      <c r="AS137" s="75"/>
      <c r="AT137" s="75"/>
      <c r="AU137" s="75"/>
      <c r="AV137" s="75"/>
    </row>
    <row r="138" spans="1:48" s="107" customFormat="1" ht="30" customHeight="1" x14ac:dyDescent="0.2">
      <c r="A138" s="82"/>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Q138" s="98"/>
      <c r="AS138" s="75"/>
      <c r="AT138" s="75"/>
      <c r="AU138" s="75"/>
      <c r="AV138" s="75"/>
    </row>
    <row r="139" spans="1:48" s="107" customFormat="1" ht="30" customHeight="1" x14ac:dyDescent="0.2">
      <c r="A139" s="82"/>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Q139" s="98"/>
      <c r="AS139" s="75"/>
      <c r="AT139" s="75"/>
      <c r="AU139" s="75"/>
      <c r="AV139" s="75"/>
    </row>
  </sheetData>
  <sheetProtection formatCells="0" formatColumns="0" formatRows="0" insertRows="0"/>
  <mergeCells count="32">
    <mergeCell ref="AK10:AM11"/>
    <mergeCell ref="Z10:Z11"/>
    <mergeCell ref="AB10:AB11"/>
    <mergeCell ref="AD10:AD11"/>
    <mergeCell ref="AF10:AF11"/>
    <mergeCell ref="AH10:AH11"/>
    <mergeCell ref="AJ10:AJ11"/>
    <mergeCell ref="N10:N11"/>
    <mergeCell ref="P10:P11"/>
    <mergeCell ref="R10:R11"/>
    <mergeCell ref="T10:T11"/>
    <mergeCell ref="V10:V11"/>
    <mergeCell ref="X10:X11"/>
    <mergeCell ref="A8:A9"/>
    <mergeCell ref="B8:B9"/>
    <mergeCell ref="C8:AJ8"/>
    <mergeCell ref="AK8:AM9"/>
    <mergeCell ref="A10:A11"/>
    <mergeCell ref="D10:D11"/>
    <mergeCell ref="F10:F11"/>
    <mergeCell ref="H10:H11"/>
    <mergeCell ref="J10:J11"/>
    <mergeCell ref="L10:L11"/>
    <mergeCell ref="A1:A4"/>
    <mergeCell ref="B1:AK1"/>
    <mergeCell ref="AL1:AM1"/>
    <mergeCell ref="B2:AK2"/>
    <mergeCell ref="AL2:AM2"/>
    <mergeCell ref="B3:AK3"/>
    <mergeCell ref="AL3:AM3"/>
    <mergeCell ref="B4:AK4"/>
    <mergeCell ref="AL4:AM4"/>
  </mergeCells>
  <conditionalFormatting sqref="AJ10">
    <cfRule type="cellIs" dxfId="3" priority="17" stopIfTrue="1" operator="equal">
      <formula>"0"</formula>
    </cfRule>
    <cfRule type="cellIs" dxfId="2" priority="18" stopIfTrue="1" operator="lessThanOrEqual">
      <formula>$AQ$5</formula>
    </cfRule>
    <cfRule type="cellIs" dxfId="1" priority="19" stopIfTrue="1" operator="greaterThanOrEqual">
      <formula>$AQ$2</formula>
    </cfRule>
    <cfRule type="cellIs" dxfId="0" priority="20" stopIfTrue="1" operator="between">
      <formula>$AQ$4</formula>
      <formula>$AQ$3</formula>
    </cfRule>
  </conditionalFormatting>
  <pageMargins left="0.7" right="0.7" top="0.75" bottom="0.75" header="0.3" footer="0.3"/>
  <pageSetup orientation="portrait" r:id="rId1"/>
  <ignoredErrors>
    <ignoredError sqref="I10:I11"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D085-E41E-4108-ADD2-2FFBB3EC74B1}">
  <dimension ref="A1"/>
  <sheetViews>
    <sheetView topLeftCell="E1" workbookViewId="0"/>
  </sheetViews>
  <sheetFormatPr baseColWidth="10"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75CB-1606-4FDD-A553-D12D0329D832}">
  <sheetPr>
    <tabColor theme="6" tint="-0.249977111117893"/>
  </sheetPr>
  <dimension ref="A1:F12"/>
  <sheetViews>
    <sheetView workbookViewId="0">
      <selection sqref="A1:A4"/>
    </sheetView>
  </sheetViews>
  <sheetFormatPr baseColWidth="10" defaultRowHeight="12.75" x14ac:dyDescent="0.2"/>
  <cols>
    <col min="1" max="1" width="27.28515625" customWidth="1"/>
    <col min="2" max="2" width="40.5703125" customWidth="1"/>
    <col min="3" max="3" width="15.5703125" customWidth="1"/>
    <col min="6" max="6" width="15.7109375" customWidth="1"/>
  </cols>
  <sheetData>
    <row r="1" spans="1:6" ht="18.75" thickTop="1" x14ac:dyDescent="0.25">
      <c r="A1" s="406"/>
      <c r="B1" s="409" t="s">
        <v>56</v>
      </c>
      <c r="C1" s="409"/>
      <c r="D1" s="410" t="s">
        <v>86</v>
      </c>
      <c r="E1" s="411"/>
      <c r="F1" s="412"/>
    </row>
    <row r="2" spans="1:6" ht="18" x14ac:dyDescent="0.25">
      <c r="A2" s="407"/>
      <c r="B2" s="413" t="s">
        <v>87</v>
      </c>
      <c r="C2" s="413"/>
      <c r="D2" s="414" t="s">
        <v>88</v>
      </c>
      <c r="E2" s="415"/>
      <c r="F2" s="416"/>
    </row>
    <row r="3" spans="1:6" ht="18" x14ac:dyDescent="0.25">
      <c r="A3" s="407"/>
      <c r="B3" s="413" t="s">
        <v>89</v>
      </c>
      <c r="C3" s="413"/>
      <c r="D3" s="414" t="s">
        <v>90</v>
      </c>
      <c r="E3" s="415"/>
      <c r="F3" s="416"/>
    </row>
    <row r="4" spans="1:6" ht="27.75" customHeight="1" thickBot="1" x14ac:dyDescent="0.3">
      <c r="A4" s="408"/>
      <c r="B4" s="417" t="s">
        <v>91</v>
      </c>
      <c r="C4" s="417"/>
      <c r="D4" s="418" t="s">
        <v>61</v>
      </c>
      <c r="E4" s="419"/>
      <c r="F4" s="420"/>
    </row>
    <row r="5" spans="1:6" ht="18.75" thickTop="1" x14ac:dyDescent="0.25">
      <c r="A5" s="25"/>
      <c r="B5" s="24"/>
      <c r="C5" s="26"/>
      <c r="D5" s="27"/>
      <c r="E5" s="27"/>
      <c r="F5" s="27"/>
    </row>
    <row r="6" spans="1:6" ht="15.75" x14ac:dyDescent="0.25">
      <c r="A6" s="28" t="s">
        <v>0</v>
      </c>
      <c r="C6" s="421"/>
      <c r="D6" s="421"/>
      <c r="E6" s="421"/>
      <c r="F6" s="421"/>
    </row>
    <row r="7" spans="1:6" ht="13.5" thickBot="1" x14ac:dyDescent="0.25">
      <c r="A7" s="28"/>
    </row>
    <row r="8" spans="1:6" ht="14.25" thickTop="1" thickBot="1" x14ac:dyDescent="0.25">
      <c r="A8" s="422" t="s">
        <v>92</v>
      </c>
      <c r="B8" s="424" t="s">
        <v>141</v>
      </c>
      <c r="C8" s="426"/>
      <c r="D8" s="426"/>
      <c r="E8" s="426"/>
      <c r="F8" s="427"/>
    </row>
    <row r="9" spans="1:6" ht="13.5" thickBot="1" x14ac:dyDescent="0.25">
      <c r="A9" s="423"/>
      <c r="B9" s="425"/>
      <c r="C9" s="31" t="s">
        <v>93</v>
      </c>
      <c r="D9" s="428" t="s">
        <v>94</v>
      </c>
      <c r="E9" s="428"/>
      <c r="F9" s="429"/>
    </row>
    <row r="10" spans="1:6" ht="50.65" customHeight="1" thickBot="1" x14ac:dyDescent="0.25">
      <c r="A10" s="430" t="s">
        <v>95</v>
      </c>
      <c r="B10" s="29"/>
      <c r="C10" s="432"/>
      <c r="D10" s="434"/>
      <c r="E10" s="435"/>
      <c r="F10" s="436"/>
    </row>
    <row r="11" spans="1:6" ht="115.9" customHeight="1" thickBot="1" x14ac:dyDescent="0.25">
      <c r="A11" s="431"/>
      <c r="B11" s="29"/>
      <c r="C11" s="433"/>
      <c r="D11" s="437"/>
      <c r="E11" s="438"/>
      <c r="F11" s="439"/>
    </row>
    <row r="12" spans="1:6" x14ac:dyDescent="0.2">
      <c r="C12" s="46">
        <f>C10</f>
        <v>0</v>
      </c>
    </row>
  </sheetData>
  <mergeCells count="17">
    <mergeCell ref="C6:F6"/>
    <mergeCell ref="A8:A9"/>
    <mergeCell ref="B8:B9"/>
    <mergeCell ref="C8:F8"/>
    <mergeCell ref="D9:F9"/>
    <mergeCell ref="A10:A11"/>
    <mergeCell ref="C10:C11"/>
    <mergeCell ref="D10:F11"/>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5CF3C-8C61-429C-8EBD-972F54CDF10C}">
  <sheetPr>
    <tabColor theme="3" tint="0.39997558519241921"/>
  </sheetPr>
  <dimension ref="A1:S171"/>
  <sheetViews>
    <sheetView workbookViewId="0"/>
  </sheetViews>
  <sheetFormatPr baseColWidth="10" defaultRowHeight="12.75" x14ac:dyDescent="0.2"/>
  <cols>
    <col min="1" max="1" width="3" style="3" customWidth="1"/>
    <col min="2" max="2" width="30" style="3" customWidth="1"/>
    <col min="3" max="3" width="16.7109375" style="3" customWidth="1"/>
    <col min="4" max="4" width="6" style="3" bestFit="1" customWidth="1"/>
    <col min="5" max="5" width="6.42578125" style="3" customWidth="1"/>
    <col min="6" max="6" width="6.5703125" style="3" bestFit="1" customWidth="1"/>
    <col min="7" max="7" width="6.28515625" style="3" bestFit="1" customWidth="1"/>
    <col min="8" max="8" width="6.42578125" style="3" bestFit="1" customWidth="1"/>
    <col min="9" max="9" width="6" style="3" bestFit="1" customWidth="1"/>
    <col min="10" max="11" width="6.5703125" style="3" bestFit="1" customWidth="1"/>
    <col min="12" max="12" width="9.28515625" style="3" customWidth="1"/>
    <col min="13" max="13" width="8.42578125" style="3" customWidth="1"/>
    <col min="14" max="14" width="6.42578125" style="3" customWidth="1"/>
    <col min="15" max="15" width="6.5703125" style="3" customWidth="1"/>
    <col min="16" max="16" width="12.28515625" style="3" customWidth="1"/>
    <col min="17" max="18" width="11.7109375" style="3" customWidth="1"/>
    <col min="19" max="16384" width="11.42578125" style="3"/>
  </cols>
  <sheetData>
    <row r="1" spans="1:18" ht="13.5" thickBot="1" x14ac:dyDescent="0.25"/>
    <row r="2" spans="1:18" ht="16.5" customHeight="1" x14ac:dyDescent="0.2">
      <c r="B2" s="291"/>
      <c r="C2" s="294" t="s">
        <v>56</v>
      </c>
      <c r="D2" s="295"/>
      <c r="E2" s="295"/>
      <c r="F2" s="295"/>
      <c r="G2" s="295"/>
      <c r="H2" s="295"/>
      <c r="I2" s="295"/>
      <c r="J2" s="295"/>
      <c r="K2" s="295"/>
      <c r="L2" s="295"/>
      <c r="M2" s="296"/>
      <c r="N2" s="297" t="s">
        <v>57</v>
      </c>
      <c r="O2" s="298"/>
      <c r="P2" s="299"/>
    </row>
    <row r="3" spans="1:18" ht="15.75" customHeight="1" x14ac:dyDescent="0.2">
      <c r="B3" s="292"/>
      <c r="C3" s="300" t="s">
        <v>58</v>
      </c>
      <c r="D3" s="301"/>
      <c r="E3" s="301"/>
      <c r="F3" s="301"/>
      <c r="G3" s="301"/>
      <c r="H3" s="301"/>
      <c r="I3" s="301"/>
      <c r="J3" s="301"/>
      <c r="K3" s="301"/>
      <c r="L3" s="301"/>
      <c r="M3" s="302"/>
      <c r="N3" s="303" t="s">
        <v>97</v>
      </c>
      <c r="O3" s="304"/>
      <c r="P3" s="305"/>
    </row>
    <row r="4" spans="1:18" ht="15.75" customHeight="1" x14ac:dyDescent="0.2">
      <c r="B4" s="292"/>
      <c r="C4" s="300" t="s">
        <v>59</v>
      </c>
      <c r="D4" s="301"/>
      <c r="E4" s="301"/>
      <c r="F4" s="301"/>
      <c r="G4" s="301"/>
      <c r="H4" s="301"/>
      <c r="I4" s="301"/>
      <c r="J4" s="301"/>
      <c r="K4" s="301"/>
      <c r="L4" s="301"/>
      <c r="M4" s="302"/>
      <c r="N4" s="303" t="s">
        <v>62</v>
      </c>
      <c r="O4" s="304"/>
      <c r="P4" s="305"/>
    </row>
    <row r="5" spans="1:18" ht="16.5" customHeight="1" thickBot="1" x14ac:dyDescent="0.25">
      <c r="B5" s="293"/>
      <c r="C5" s="306" t="s">
        <v>60</v>
      </c>
      <c r="D5" s="307"/>
      <c r="E5" s="307"/>
      <c r="F5" s="307"/>
      <c r="G5" s="307"/>
      <c r="H5" s="307"/>
      <c r="I5" s="307"/>
      <c r="J5" s="307"/>
      <c r="K5" s="307"/>
      <c r="L5" s="307"/>
      <c r="M5" s="308"/>
      <c r="N5" s="309" t="s">
        <v>61</v>
      </c>
      <c r="O5" s="310"/>
      <c r="P5" s="311"/>
    </row>
    <row r="6" spans="1:18" ht="13.5" thickBot="1" x14ac:dyDescent="0.25"/>
    <row r="7" spans="1:18" x14ac:dyDescent="0.2">
      <c r="A7" s="32"/>
      <c r="B7" s="312" t="s">
        <v>65</v>
      </c>
      <c r="C7" s="313"/>
      <c r="D7" s="313"/>
      <c r="E7" s="313"/>
      <c r="F7" s="313"/>
      <c r="G7" s="313"/>
      <c r="H7" s="313"/>
      <c r="I7" s="313"/>
      <c r="J7" s="313"/>
      <c r="K7" s="313"/>
      <c r="L7" s="313"/>
      <c r="M7" s="313"/>
      <c r="N7" s="313"/>
      <c r="O7" s="313"/>
      <c r="P7" s="314"/>
      <c r="Q7" s="32"/>
    </row>
    <row r="8" spans="1:18" ht="13.5" thickBot="1" x14ac:dyDescent="0.25">
      <c r="A8" s="32"/>
      <c r="B8" s="315"/>
      <c r="C8" s="316"/>
      <c r="D8" s="316"/>
      <c r="E8" s="316"/>
      <c r="F8" s="316"/>
      <c r="G8" s="316"/>
      <c r="H8" s="316"/>
      <c r="I8" s="316"/>
      <c r="J8" s="316"/>
      <c r="K8" s="316"/>
      <c r="L8" s="316"/>
      <c r="M8" s="316"/>
      <c r="N8" s="316"/>
      <c r="O8" s="316"/>
      <c r="P8" s="317"/>
      <c r="Q8" s="32"/>
    </row>
    <row r="9" spans="1:18" ht="6.75" customHeight="1" thickBot="1" x14ac:dyDescent="0.25">
      <c r="A9" s="32"/>
      <c r="B9" s="318"/>
      <c r="C9" s="318"/>
      <c r="D9" s="318"/>
      <c r="E9" s="318"/>
      <c r="F9" s="318"/>
      <c r="G9" s="318"/>
      <c r="H9" s="318"/>
      <c r="I9" s="318"/>
      <c r="J9" s="318"/>
      <c r="K9" s="318"/>
      <c r="L9" s="318"/>
      <c r="M9" s="318"/>
      <c r="N9" s="318"/>
      <c r="O9" s="318"/>
      <c r="P9" s="318"/>
      <c r="Q9" s="32"/>
    </row>
    <row r="10" spans="1:18" ht="26.25" customHeight="1" thickBot="1" x14ac:dyDescent="0.25">
      <c r="A10" s="32"/>
      <c r="B10" s="16" t="s">
        <v>83</v>
      </c>
      <c r="C10" s="17">
        <v>2017</v>
      </c>
      <c r="D10" s="319" t="s">
        <v>1</v>
      </c>
      <c r="E10" s="320"/>
      <c r="F10" s="320"/>
      <c r="G10" s="320"/>
      <c r="H10" s="321" t="s">
        <v>30</v>
      </c>
      <c r="I10" s="321"/>
      <c r="J10" s="321"/>
      <c r="K10" s="320" t="s">
        <v>27</v>
      </c>
      <c r="L10" s="320"/>
      <c r="M10" s="320"/>
      <c r="N10" s="320"/>
      <c r="O10" s="321" t="s">
        <v>36</v>
      </c>
      <c r="P10" s="322"/>
      <c r="Q10" s="32"/>
    </row>
    <row r="11" spans="1:18" ht="4.5" customHeight="1" thickBot="1" x14ac:dyDescent="0.25">
      <c r="A11" s="32"/>
      <c r="B11" s="323"/>
      <c r="C11" s="324"/>
      <c r="D11" s="324"/>
      <c r="E11" s="324"/>
      <c r="F11" s="324"/>
      <c r="G11" s="324"/>
      <c r="H11" s="324"/>
      <c r="I11" s="324"/>
      <c r="J11" s="324"/>
      <c r="K11" s="324"/>
      <c r="L11" s="324"/>
      <c r="M11" s="324"/>
      <c r="N11" s="324"/>
      <c r="O11" s="324"/>
      <c r="P11" s="325"/>
      <c r="Q11" s="32"/>
    </row>
    <row r="12" spans="1:18" ht="13.5" thickBot="1" x14ac:dyDescent="0.25">
      <c r="A12" s="32"/>
      <c r="B12" s="23" t="s">
        <v>0</v>
      </c>
      <c r="C12" s="326" t="s">
        <v>46</v>
      </c>
      <c r="D12" s="326"/>
      <c r="E12" s="326"/>
      <c r="F12" s="326"/>
      <c r="G12" s="326"/>
      <c r="H12" s="326"/>
      <c r="I12" s="326"/>
      <c r="J12" s="326"/>
      <c r="K12" s="326"/>
      <c r="L12" s="326"/>
      <c r="M12" s="326"/>
      <c r="N12" s="326"/>
      <c r="O12" s="326"/>
      <c r="P12" s="327"/>
      <c r="Q12" s="32"/>
      <c r="R12" s="44"/>
    </row>
    <row r="13" spans="1:18" ht="4.5" customHeight="1" thickBot="1" x14ac:dyDescent="0.25">
      <c r="A13" s="32"/>
      <c r="B13" s="328"/>
      <c r="C13" s="329"/>
      <c r="D13" s="329"/>
      <c r="E13" s="329"/>
      <c r="F13" s="329"/>
      <c r="G13" s="329"/>
      <c r="H13" s="329"/>
      <c r="I13" s="329"/>
      <c r="J13" s="329"/>
      <c r="K13" s="329"/>
      <c r="L13" s="329"/>
      <c r="M13" s="329"/>
      <c r="N13" s="329"/>
      <c r="O13" s="329"/>
      <c r="P13" s="330"/>
      <c r="Q13" s="32"/>
    </row>
    <row r="14" spans="1:18" ht="13.5" thickBot="1" x14ac:dyDescent="0.25">
      <c r="A14" s="32"/>
      <c r="B14" s="23" t="s">
        <v>6</v>
      </c>
      <c r="C14" s="440" t="s">
        <v>115</v>
      </c>
      <c r="D14" s="441"/>
      <c r="E14" s="441"/>
      <c r="F14" s="441"/>
      <c r="G14" s="441"/>
      <c r="H14" s="441"/>
      <c r="I14" s="441"/>
      <c r="J14" s="441"/>
      <c r="K14" s="441"/>
      <c r="L14" s="441"/>
      <c r="M14" s="441"/>
      <c r="N14" s="441"/>
      <c r="O14" s="441"/>
      <c r="P14" s="442"/>
      <c r="Q14" s="32"/>
    </row>
    <row r="15" spans="1:18" ht="4.5" customHeight="1" thickBot="1" x14ac:dyDescent="0.25">
      <c r="A15" s="32"/>
      <c r="B15" s="334"/>
      <c r="C15" s="335"/>
      <c r="D15" s="335"/>
      <c r="E15" s="335"/>
      <c r="F15" s="335"/>
      <c r="G15" s="335"/>
      <c r="H15" s="335"/>
      <c r="I15" s="335"/>
      <c r="J15" s="335"/>
      <c r="K15" s="335"/>
      <c r="L15" s="335"/>
      <c r="M15" s="335"/>
      <c r="N15" s="335"/>
      <c r="O15" s="335"/>
      <c r="P15" s="336"/>
      <c r="Q15" s="32"/>
    </row>
    <row r="16" spans="1:18" ht="27" customHeight="1" thickBot="1" x14ac:dyDescent="0.25">
      <c r="A16" s="32"/>
      <c r="B16" s="23" t="s">
        <v>25</v>
      </c>
      <c r="C16" s="337" t="s">
        <v>144</v>
      </c>
      <c r="D16" s="338"/>
      <c r="E16" s="338"/>
      <c r="F16" s="338"/>
      <c r="G16" s="338"/>
      <c r="H16" s="338"/>
      <c r="I16" s="338"/>
      <c r="J16" s="338"/>
      <c r="K16" s="338"/>
      <c r="L16" s="338"/>
      <c r="M16" s="338"/>
      <c r="N16" s="338"/>
      <c r="O16" s="338"/>
      <c r="P16" s="339"/>
      <c r="Q16" s="32"/>
    </row>
    <row r="17" spans="1:17" ht="4.5" customHeight="1" thickBot="1" x14ac:dyDescent="0.25">
      <c r="A17" s="32"/>
      <c r="B17" s="334"/>
      <c r="C17" s="335"/>
      <c r="D17" s="335"/>
      <c r="E17" s="335"/>
      <c r="F17" s="335"/>
      <c r="G17" s="335"/>
      <c r="H17" s="335"/>
      <c r="I17" s="335"/>
      <c r="J17" s="335"/>
      <c r="K17" s="335"/>
      <c r="L17" s="335"/>
      <c r="M17" s="335"/>
      <c r="N17" s="335"/>
      <c r="O17" s="335"/>
      <c r="P17" s="336"/>
      <c r="Q17" s="32"/>
    </row>
    <row r="18" spans="1:17" ht="26.25" customHeight="1" thickBot="1" x14ac:dyDescent="0.25">
      <c r="A18" s="32"/>
      <c r="B18" s="23" t="s">
        <v>11</v>
      </c>
      <c r="C18" s="340" t="s">
        <v>114</v>
      </c>
      <c r="D18" s="341"/>
      <c r="E18" s="341"/>
      <c r="F18" s="341"/>
      <c r="G18" s="341"/>
      <c r="H18" s="341"/>
      <c r="I18" s="341"/>
      <c r="J18" s="341"/>
      <c r="K18" s="341"/>
      <c r="L18" s="341"/>
      <c r="M18" s="341"/>
      <c r="N18" s="341"/>
      <c r="O18" s="341"/>
      <c r="P18" s="342"/>
      <c r="Q18" s="32"/>
    </row>
    <row r="19" spans="1:17" ht="4.5" customHeight="1" thickBot="1" x14ac:dyDescent="0.25">
      <c r="A19" s="32"/>
      <c r="B19" s="343"/>
      <c r="C19" s="343"/>
      <c r="D19" s="343"/>
      <c r="E19" s="343"/>
      <c r="F19" s="343"/>
      <c r="G19" s="343"/>
      <c r="H19" s="343"/>
      <c r="I19" s="343"/>
      <c r="J19" s="343"/>
      <c r="K19" s="343"/>
      <c r="L19" s="343"/>
      <c r="M19" s="343"/>
      <c r="N19" s="343"/>
      <c r="O19" s="343"/>
      <c r="P19" s="343"/>
      <c r="Q19" s="32"/>
    </row>
    <row r="20" spans="1:17" ht="17.25" customHeight="1" thickBot="1" x14ac:dyDescent="0.25">
      <c r="A20" s="32"/>
      <c r="B20" s="344" t="s">
        <v>26</v>
      </c>
      <c r="C20" s="345"/>
      <c r="D20" s="345"/>
      <c r="E20" s="345"/>
      <c r="F20" s="345"/>
      <c r="G20" s="345"/>
      <c r="H20" s="345"/>
      <c r="I20" s="345"/>
      <c r="J20" s="345"/>
      <c r="K20" s="345"/>
      <c r="L20" s="345"/>
      <c r="M20" s="345"/>
      <c r="N20" s="345"/>
      <c r="O20" s="345"/>
      <c r="P20" s="346"/>
      <c r="Q20" s="32"/>
    </row>
    <row r="21" spans="1:17" ht="4.5" customHeight="1" thickBot="1" x14ac:dyDescent="0.25">
      <c r="A21" s="32"/>
      <c r="B21" s="347"/>
      <c r="C21" s="348"/>
      <c r="D21" s="348"/>
      <c r="E21" s="348"/>
      <c r="F21" s="348"/>
      <c r="G21" s="348"/>
      <c r="H21" s="348"/>
      <c r="I21" s="348"/>
      <c r="J21" s="348"/>
      <c r="K21" s="348"/>
      <c r="L21" s="348"/>
      <c r="M21" s="348"/>
      <c r="N21" s="348"/>
      <c r="O21" s="348"/>
      <c r="P21" s="349"/>
      <c r="Q21" s="32"/>
    </row>
    <row r="22" spans="1:17" ht="45.75" customHeight="1" thickBot="1" x14ac:dyDescent="0.25">
      <c r="A22" s="32"/>
      <c r="B22" s="23" t="s">
        <v>3</v>
      </c>
      <c r="C22" s="443" t="s">
        <v>142</v>
      </c>
      <c r="D22" s="441"/>
      <c r="E22" s="441"/>
      <c r="F22" s="441"/>
      <c r="G22" s="441"/>
      <c r="H22" s="441"/>
      <c r="I22" s="441"/>
      <c r="J22" s="441"/>
      <c r="K22" s="441"/>
      <c r="L22" s="441"/>
      <c r="M22" s="441"/>
      <c r="N22" s="441"/>
      <c r="O22" s="441"/>
      <c r="P22" s="442"/>
      <c r="Q22" s="32"/>
    </row>
    <row r="23" spans="1:17" ht="4.5" customHeight="1" thickBot="1" x14ac:dyDescent="0.25">
      <c r="A23" s="32"/>
      <c r="B23" s="334"/>
      <c r="C23" s="335"/>
      <c r="D23" s="335"/>
      <c r="E23" s="335"/>
      <c r="F23" s="335"/>
      <c r="G23" s="335"/>
      <c r="H23" s="335"/>
      <c r="I23" s="335"/>
      <c r="J23" s="335"/>
      <c r="K23" s="335"/>
      <c r="L23" s="335"/>
      <c r="M23" s="335"/>
      <c r="N23" s="335"/>
      <c r="O23" s="335"/>
      <c r="P23" s="336"/>
      <c r="Q23" s="32"/>
    </row>
    <row r="24" spans="1:17" ht="52.5" customHeight="1" thickBot="1" x14ac:dyDescent="0.25">
      <c r="A24" s="32"/>
      <c r="B24" s="23" t="s">
        <v>12</v>
      </c>
      <c r="C24" s="337" t="s">
        <v>143</v>
      </c>
      <c r="D24" s="351"/>
      <c r="E24" s="351"/>
      <c r="F24" s="351"/>
      <c r="G24" s="351"/>
      <c r="H24" s="351"/>
      <c r="I24" s="351"/>
      <c r="J24" s="351"/>
      <c r="K24" s="351"/>
      <c r="L24" s="351"/>
      <c r="M24" s="351"/>
      <c r="N24" s="351"/>
      <c r="O24" s="351"/>
      <c r="P24" s="352"/>
      <c r="Q24" s="32"/>
    </row>
    <row r="25" spans="1:17" ht="4.5" customHeight="1" thickBot="1" x14ac:dyDescent="0.25">
      <c r="A25" s="32"/>
      <c r="B25" s="334"/>
      <c r="C25" s="335"/>
      <c r="D25" s="335"/>
      <c r="E25" s="335"/>
      <c r="F25" s="335"/>
      <c r="G25" s="335"/>
      <c r="H25" s="335"/>
      <c r="I25" s="335"/>
      <c r="J25" s="335"/>
      <c r="K25" s="335"/>
      <c r="L25" s="335"/>
      <c r="M25" s="335"/>
      <c r="N25" s="335"/>
      <c r="O25" s="335"/>
      <c r="P25" s="336"/>
      <c r="Q25" s="32"/>
    </row>
    <row r="26" spans="1:17" ht="13.5" customHeight="1" thickBot="1" x14ac:dyDescent="0.25">
      <c r="A26" s="32"/>
      <c r="B26" s="2" t="s">
        <v>2</v>
      </c>
      <c r="C26" s="444">
        <v>0.6</v>
      </c>
      <c r="D26" s="354"/>
      <c r="E26" s="354"/>
      <c r="F26" s="354"/>
      <c r="G26" s="354"/>
      <c r="H26" s="354"/>
      <c r="I26" s="354"/>
      <c r="J26" s="354"/>
      <c r="K26" s="354"/>
      <c r="L26" s="354"/>
      <c r="M26" s="354"/>
      <c r="N26" s="354"/>
      <c r="O26" s="354"/>
      <c r="P26" s="355"/>
      <c r="Q26" s="32"/>
    </row>
    <row r="27" spans="1:17" ht="4.5" customHeight="1" thickBot="1" x14ac:dyDescent="0.25">
      <c r="A27" s="32"/>
      <c r="B27" s="356"/>
      <c r="C27" s="357"/>
      <c r="D27" s="357"/>
      <c r="E27" s="357"/>
      <c r="F27" s="357"/>
      <c r="G27" s="357"/>
      <c r="H27" s="357"/>
      <c r="I27" s="357"/>
      <c r="J27" s="357"/>
      <c r="K27" s="357"/>
      <c r="L27" s="357"/>
      <c r="M27" s="357"/>
      <c r="N27" s="357"/>
      <c r="O27" s="357"/>
      <c r="P27" s="358"/>
      <c r="Q27" s="32"/>
    </row>
    <row r="28" spans="1:17" ht="12.75" customHeight="1" thickBot="1" x14ac:dyDescent="0.25">
      <c r="A28" s="32"/>
      <c r="B28" s="2" t="s">
        <v>13</v>
      </c>
      <c r="C28" s="11" t="s">
        <v>14</v>
      </c>
      <c r="D28" s="350" t="s">
        <v>116</v>
      </c>
      <c r="E28" s="359"/>
      <c r="F28" s="359"/>
      <c r="G28" s="360"/>
      <c r="H28" s="361" t="s">
        <v>15</v>
      </c>
      <c r="I28" s="361"/>
      <c r="J28" s="361"/>
      <c r="K28" s="350" t="s">
        <v>117</v>
      </c>
      <c r="L28" s="359"/>
      <c r="M28" s="360"/>
      <c r="N28" s="362" t="s">
        <v>16</v>
      </c>
      <c r="O28" s="363"/>
      <c r="P28" s="33" t="s">
        <v>118</v>
      </c>
      <c r="Q28" s="32"/>
    </row>
    <row r="29" spans="1:17" ht="4.5" customHeight="1" thickBot="1" x14ac:dyDescent="0.25">
      <c r="A29" s="32"/>
      <c r="B29" s="364"/>
      <c r="C29" s="343"/>
      <c r="D29" s="343"/>
      <c r="E29" s="343"/>
      <c r="F29" s="343"/>
      <c r="G29" s="343"/>
      <c r="H29" s="343"/>
      <c r="I29" s="343"/>
      <c r="J29" s="343"/>
      <c r="K29" s="343"/>
      <c r="L29" s="343"/>
      <c r="M29" s="343"/>
      <c r="N29" s="343"/>
      <c r="O29" s="343"/>
      <c r="P29" s="365"/>
      <c r="Q29" s="32"/>
    </row>
    <row r="30" spans="1:17" ht="13.5" thickBot="1" x14ac:dyDescent="0.25">
      <c r="A30" s="32"/>
      <c r="B30" s="2" t="s">
        <v>7</v>
      </c>
      <c r="C30" s="366" t="s">
        <v>119</v>
      </c>
      <c r="D30" s="326"/>
      <c r="E30" s="326"/>
      <c r="F30" s="326"/>
      <c r="G30" s="326"/>
      <c r="H30" s="326"/>
      <c r="I30" s="326"/>
      <c r="J30" s="326"/>
      <c r="K30" s="326"/>
      <c r="L30" s="326"/>
      <c r="M30" s="326"/>
      <c r="N30" s="326"/>
      <c r="O30" s="326"/>
      <c r="P30" s="327"/>
      <c r="Q30" s="32"/>
    </row>
    <row r="31" spans="1:17" ht="4.5" customHeight="1" thickBot="1" x14ac:dyDescent="0.25">
      <c r="A31" s="32"/>
      <c r="B31" s="334"/>
      <c r="C31" s="335"/>
      <c r="D31" s="335"/>
      <c r="E31" s="335"/>
      <c r="F31" s="335"/>
      <c r="G31" s="335"/>
      <c r="H31" s="335"/>
      <c r="I31" s="335"/>
      <c r="J31" s="335"/>
      <c r="K31" s="335"/>
      <c r="L31" s="335"/>
      <c r="M31" s="335"/>
      <c r="N31" s="335"/>
      <c r="O31" s="335"/>
      <c r="P31" s="336"/>
      <c r="Q31" s="32"/>
    </row>
    <row r="32" spans="1:17" ht="13.5" thickBot="1" x14ac:dyDescent="0.25">
      <c r="A32" s="32"/>
      <c r="B32" s="2" t="s">
        <v>4</v>
      </c>
      <c r="C32" s="366" t="s">
        <v>148</v>
      </c>
      <c r="D32" s="326"/>
      <c r="E32" s="326"/>
      <c r="F32" s="326"/>
      <c r="G32" s="326"/>
      <c r="H32" s="326"/>
      <c r="I32" s="326"/>
      <c r="J32" s="326"/>
      <c r="K32" s="326"/>
      <c r="L32" s="326"/>
      <c r="M32" s="326"/>
      <c r="N32" s="326"/>
      <c r="O32" s="326"/>
      <c r="P32" s="326"/>
      <c r="Q32" s="32"/>
    </row>
    <row r="33" spans="1:17" ht="4.5" customHeight="1" thickBot="1" x14ac:dyDescent="0.25">
      <c r="A33" s="32"/>
      <c r="B33" s="334"/>
      <c r="C33" s="335"/>
      <c r="D33" s="335"/>
      <c r="E33" s="335"/>
      <c r="F33" s="335"/>
      <c r="G33" s="335"/>
      <c r="H33" s="335"/>
      <c r="I33" s="335"/>
      <c r="J33" s="335"/>
      <c r="K33" s="335"/>
      <c r="L33" s="335"/>
      <c r="M33" s="335"/>
      <c r="N33" s="335"/>
      <c r="O33" s="335"/>
      <c r="P33" s="336"/>
      <c r="Q33" s="32"/>
    </row>
    <row r="34" spans="1:17" ht="13.5" thickBot="1" x14ac:dyDescent="0.25">
      <c r="A34" s="32"/>
      <c r="B34" s="2" t="s">
        <v>23</v>
      </c>
      <c r="C34" s="366" t="s">
        <v>69</v>
      </c>
      <c r="D34" s="326"/>
      <c r="E34" s="326"/>
      <c r="F34" s="326"/>
      <c r="G34" s="326"/>
      <c r="H34" s="326"/>
      <c r="I34" s="326"/>
      <c r="J34" s="326"/>
      <c r="K34" s="326"/>
      <c r="L34" s="326"/>
      <c r="M34" s="326"/>
      <c r="N34" s="326"/>
      <c r="O34" s="326"/>
      <c r="P34" s="327"/>
      <c r="Q34" s="32"/>
    </row>
    <row r="35" spans="1:17" ht="4.5" customHeight="1" thickBot="1" x14ac:dyDescent="0.25">
      <c r="A35" s="32"/>
      <c r="B35" s="328"/>
      <c r="C35" s="329"/>
      <c r="D35" s="329"/>
      <c r="E35" s="329"/>
      <c r="F35" s="329"/>
      <c r="G35" s="329"/>
      <c r="H35" s="329"/>
      <c r="I35" s="329"/>
      <c r="J35" s="329"/>
      <c r="K35" s="329"/>
      <c r="L35" s="329"/>
      <c r="M35" s="329"/>
      <c r="N35" s="329"/>
      <c r="O35" s="329"/>
      <c r="P35" s="330"/>
      <c r="Q35" s="32"/>
    </row>
    <row r="36" spans="1:17" ht="16.5" customHeight="1" thickBot="1" x14ac:dyDescent="0.25">
      <c r="A36" s="32"/>
      <c r="B36" s="2" t="s">
        <v>64</v>
      </c>
      <c r="C36" s="366" t="s">
        <v>69</v>
      </c>
      <c r="D36" s="326"/>
      <c r="E36" s="326"/>
      <c r="F36" s="326"/>
      <c r="G36" s="326"/>
      <c r="H36" s="326"/>
      <c r="I36" s="326"/>
      <c r="J36" s="326"/>
      <c r="K36" s="326"/>
      <c r="L36" s="326"/>
      <c r="M36" s="326"/>
      <c r="N36" s="326"/>
      <c r="O36" s="326"/>
      <c r="P36" s="327"/>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67" t="s">
        <v>17</v>
      </c>
      <c r="C38" s="368"/>
      <c r="D38" s="368"/>
      <c r="E38" s="368"/>
      <c r="F38" s="368"/>
      <c r="G38" s="368"/>
      <c r="H38" s="368"/>
      <c r="I38" s="368"/>
      <c r="J38" s="368"/>
      <c r="K38" s="368"/>
      <c r="L38" s="368"/>
      <c r="M38" s="368"/>
      <c r="N38" s="368"/>
      <c r="O38" s="369"/>
      <c r="P38" s="370"/>
      <c r="Q38" s="32"/>
    </row>
    <row r="39" spans="1:17" ht="13.5" thickBot="1" x14ac:dyDescent="0.25">
      <c r="A39" s="32"/>
      <c r="B39" s="1" t="s">
        <v>22</v>
      </c>
      <c r="C39" s="371" t="s">
        <v>18</v>
      </c>
      <c r="D39" s="372"/>
      <c r="E39" s="372"/>
      <c r="F39" s="372"/>
      <c r="G39" s="373"/>
      <c r="H39" s="371" t="s">
        <v>7</v>
      </c>
      <c r="I39" s="372"/>
      <c r="J39" s="372"/>
      <c r="K39" s="372"/>
      <c r="L39" s="373"/>
      <c r="M39" s="371" t="s">
        <v>19</v>
      </c>
      <c r="N39" s="372"/>
      <c r="O39" s="374"/>
      <c r="P39" s="373"/>
      <c r="Q39" s="32"/>
    </row>
    <row r="40" spans="1:17" ht="24" customHeight="1" x14ac:dyDescent="0.2">
      <c r="A40" s="32"/>
      <c r="B40" s="35" t="s">
        <v>120</v>
      </c>
      <c r="C40" s="375" t="s">
        <v>106</v>
      </c>
      <c r="D40" s="376"/>
      <c r="E40" s="376"/>
      <c r="F40" s="376"/>
      <c r="G40" s="377"/>
      <c r="H40" s="375" t="s">
        <v>121</v>
      </c>
      <c r="I40" s="376"/>
      <c r="J40" s="376"/>
      <c r="K40" s="376"/>
      <c r="L40" s="377"/>
      <c r="M40" s="375" t="s">
        <v>122</v>
      </c>
      <c r="N40" s="376"/>
      <c r="O40" s="376"/>
      <c r="P40" s="378"/>
      <c r="Q40" s="32"/>
    </row>
    <row r="41" spans="1:17" ht="23.25" customHeight="1" x14ac:dyDescent="0.2">
      <c r="A41" s="32"/>
      <c r="B41" s="35" t="s">
        <v>123</v>
      </c>
      <c r="C41" s="375" t="s">
        <v>106</v>
      </c>
      <c r="D41" s="376"/>
      <c r="E41" s="376"/>
      <c r="F41" s="376"/>
      <c r="G41" s="377"/>
      <c r="H41" s="375" t="s">
        <v>121</v>
      </c>
      <c r="I41" s="376"/>
      <c r="J41" s="376"/>
      <c r="K41" s="376"/>
      <c r="L41" s="377"/>
      <c r="M41" s="375" t="s">
        <v>122</v>
      </c>
      <c r="N41" s="376"/>
      <c r="O41" s="376"/>
      <c r="P41" s="378"/>
      <c r="Q41" s="32"/>
    </row>
    <row r="42" spans="1:17" ht="13.5" customHeight="1" x14ac:dyDescent="0.2">
      <c r="A42" s="32"/>
      <c r="B42" s="12"/>
      <c r="C42" s="379"/>
      <c r="D42" s="380"/>
      <c r="E42" s="380"/>
      <c r="F42" s="380"/>
      <c r="G42" s="381"/>
      <c r="H42" s="379"/>
      <c r="I42" s="380"/>
      <c r="J42" s="380"/>
      <c r="K42" s="380"/>
      <c r="L42" s="381"/>
      <c r="M42" s="379"/>
      <c r="N42" s="380"/>
      <c r="O42" s="380"/>
      <c r="P42" s="382"/>
      <c r="Q42" s="32"/>
    </row>
    <row r="43" spans="1:17" ht="12.75" customHeight="1" x14ac:dyDescent="0.2">
      <c r="A43" s="32"/>
      <c r="B43" s="12"/>
      <c r="C43" s="379"/>
      <c r="D43" s="380"/>
      <c r="E43" s="380"/>
      <c r="F43" s="380"/>
      <c r="G43" s="381"/>
      <c r="H43" s="379"/>
      <c r="I43" s="380"/>
      <c r="J43" s="380"/>
      <c r="K43" s="380"/>
      <c r="L43" s="381"/>
      <c r="M43" s="379"/>
      <c r="N43" s="380"/>
      <c r="O43" s="380"/>
      <c r="P43" s="382"/>
      <c r="Q43" s="32"/>
    </row>
    <row r="44" spans="1:17" ht="11.25" customHeight="1" thickBot="1" x14ac:dyDescent="0.25">
      <c r="A44" s="32"/>
      <c r="B44" s="8"/>
      <c r="C44" s="383"/>
      <c r="D44" s="384"/>
      <c r="E44" s="384"/>
      <c r="F44" s="384"/>
      <c r="G44" s="385"/>
      <c r="H44" s="383"/>
      <c r="I44" s="384"/>
      <c r="J44" s="384"/>
      <c r="K44" s="384"/>
      <c r="L44" s="385"/>
      <c r="M44" s="383"/>
      <c r="N44" s="384"/>
      <c r="O44" s="384"/>
      <c r="P44" s="38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344" t="s">
        <v>8</v>
      </c>
      <c r="C46" s="345"/>
      <c r="D46" s="345"/>
      <c r="E46" s="345"/>
      <c r="F46" s="345"/>
      <c r="G46" s="345"/>
      <c r="H46" s="345"/>
      <c r="I46" s="345"/>
      <c r="J46" s="345"/>
      <c r="K46" s="345"/>
      <c r="L46" s="345"/>
      <c r="M46" s="345"/>
      <c r="N46" s="345"/>
      <c r="O46" s="345"/>
      <c r="P46" s="346"/>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387"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388"/>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328">
        <v>0.9</v>
      </c>
      <c r="C50" s="389"/>
      <c r="D50" s="389"/>
      <c r="E50" s="389"/>
      <c r="F50" s="389"/>
      <c r="G50" s="389"/>
      <c r="H50" s="389"/>
      <c r="I50" s="389"/>
      <c r="J50" s="389"/>
      <c r="K50" s="389"/>
      <c r="L50" s="389"/>
      <c r="M50" s="389"/>
      <c r="N50" s="389"/>
      <c r="O50" s="389"/>
      <c r="P50" s="390"/>
      <c r="Q50" s="32"/>
    </row>
    <row r="51" spans="1:17" ht="13.5" thickBot="1" x14ac:dyDescent="0.25">
      <c r="A51" s="32"/>
      <c r="B51" s="344" t="s">
        <v>21</v>
      </c>
      <c r="C51" s="345"/>
      <c r="D51" s="345"/>
      <c r="E51" s="345"/>
      <c r="F51" s="345"/>
      <c r="G51" s="345"/>
      <c r="H51" s="345"/>
      <c r="I51" s="345"/>
      <c r="J51" s="345"/>
      <c r="K51" s="345"/>
      <c r="L51" s="345"/>
      <c r="M51" s="345"/>
      <c r="N51" s="345"/>
      <c r="O51" s="345"/>
      <c r="P51" s="346"/>
      <c r="Q51" s="32"/>
    </row>
    <row r="52" spans="1:17" x14ac:dyDescent="0.2">
      <c r="A52" s="32"/>
      <c r="B52" s="391" t="s">
        <v>109</v>
      </c>
      <c r="C52" s="392"/>
      <c r="D52" s="392"/>
      <c r="E52" s="392"/>
      <c r="F52" s="392"/>
      <c r="G52" s="392"/>
      <c r="H52" s="392"/>
      <c r="I52" s="392"/>
      <c r="J52" s="392"/>
      <c r="K52" s="392"/>
      <c r="L52" s="392"/>
      <c r="M52" s="392"/>
      <c r="N52" s="392"/>
      <c r="O52" s="392"/>
      <c r="P52" s="393"/>
      <c r="Q52" s="32"/>
    </row>
    <row r="53" spans="1:17" x14ac:dyDescent="0.2">
      <c r="A53" s="32"/>
      <c r="B53" s="394"/>
      <c r="C53" s="395"/>
      <c r="D53" s="395"/>
      <c r="E53" s="395"/>
      <c r="F53" s="395"/>
      <c r="G53" s="395"/>
      <c r="H53" s="395"/>
      <c r="I53" s="395"/>
      <c r="J53" s="395"/>
      <c r="K53" s="395"/>
      <c r="L53" s="395"/>
      <c r="M53" s="395"/>
      <c r="N53" s="395"/>
      <c r="O53" s="395"/>
      <c r="P53" s="396"/>
      <c r="Q53" s="32"/>
    </row>
    <row r="54" spans="1:17" x14ac:dyDescent="0.2">
      <c r="A54" s="32"/>
      <c r="B54" s="394"/>
      <c r="C54" s="395"/>
      <c r="D54" s="395"/>
      <c r="E54" s="395"/>
      <c r="F54" s="395"/>
      <c r="G54" s="395"/>
      <c r="H54" s="395"/>
      <c r="I54" s="395"/>
      <c r="J54" s="395"/>
      <c r="K54" s="395"/>
      <c r="L54" s="395"/>
      <c r="M54" s="395"/>
      <c r="N54" s="395"/>
      <c r="O54" s="395"/>
      <c r="P54" s="396"/>
      <c r="Q54" s="32"/>
    </row>
    <row r="55" spans="1:17" x14ac:dyDescent="0.2">
      <c r="A55" s="32"/>
      <c r="B55" s="394"/>
      <c r="C55" s="395"/>
      <c r="D55" s="395"/>
      <c r="E55" s="395"/>
      <c r="F55" s="395"/>
      <c r="G55" s="395"/>
      <c r="H55" s="395"/>
      <c r="I55" s="395"/>
      <c r="J55" s="395"/>
      <c r="K55" s="395"/>
      <c r="L55" s="395"/>
      <c r="M55" s="395"/>
      <c r="N55" s="395"/>
      <c r="O55" s="395"/>
      <c r="P55" s="396"/>
      <c r="Q55" s="32"/>
    </row>
    <row r="56" spans="1:17" x14ac:dyDescent="0.2">
      <c r="A56" s="32"/>
      <c r="B56" s="394"/>
      <c r="C56" s="395"/>
      <c r="D56" s="395"/>
      <c r="E56" s="395"/>
      <c r="F56" s="395"/>
      <c r="G56" s="395"/>
      <c r="H56" s="395"/>
      <c r="I56" s="395"/>
      <c r="J56" s="395"/>
      <c r="K56" s="395"/>
      <c r="L56" s="395"/>
      <c r="M56" s="395"/>
      <c r="N56" s="395"/>
      <c r="O56" s="395"/>
      <c r="P56" s="396"/>
      <c r="Q56" s="32"/>
    </row>
    <row r="57" spans="1:17" x14ac:dyDescent="0.2">
      <c r="A57" s="32"/>
      <c r="B57" s="394"/>
      <c r="C57" s="395"/>
      <c r="D57" s="395"/>
      <c r="E57" s="395"/>
      <c r="F57" s="395"/>
      <c r="G57" s="395"/>
      <c r="H57" s="395"/>
      <c r="I57" s="395"/>
      <c r="J57" s="395"/>
      <c r="K57" s="395"/>
      <c r="L57" s="395"/>
      <c r="M57" s="395"/>
      <c r="N57" s="395"/>
      <c r="O57" s="395"/>
      <c r="P57" s="396"/>
      <c r="Q57" s="32"/>
    </row>
    <row r="58" spans="1:17" x14ac:dyDescent="0.2">
      <c r="A58" s="32"/>
      <c r="B58" s="394"/>
      <c r="C58" s="395"/>
      <c r="D58" s="395"/>
      <c r="E58" s="395"/>
      <c r="F58" s="395"/>
      <c r="G58" s="395"/>
      <c r="H58" s="395"/>
      <c r="I58" s="395"/>
      <c r="J58" s="395"/>
      <c r="K58" s="395"/>
      <c r="L58" s="395"/>
      <c r="M58" s="395"/>
      <c r="N58" s="395"/>
      <c r="O58" s="395"/>
      <c r="P58" s="396"/>
      <c r="Q58" s="32"/>
    </row>
    <row r="59" spans="1:17" x14ac:dyDescent="0.2">
      <c r="A59" s="32"/>
      <c r="B59" s="394"/>
      <c r="C59" s="395"/>
      <c r="D59" s="395"/>
      <c r="E59" s="395"/>
      <c r="F59" s="395"/>
      <c r="G59" s="395"/>
      <c r="H59" s="395"/>
      <c r="I59" s="395"/>
      <c r="J59" s="395"/>
      <c r="K59" s="395"/>
      <c r="L59" s="395"/>
      <c r="M59" s="395"/>
      <c r="N59" s="395"/>
      <c r="O59" s="395"/>
      <c r="P59" s="396"/>
      <c r="Q59" s="32"/>
    </row>
    <row r="60" spans="1:17" x14ac:dyDescent="0.2">
      <c r="A60" s="32"/>
      <c r="B60" s="394"/>
      <c r="C60" s="395"/>
      <c r="D60" s="395"/>
      <c r="E60" s="395"/>
      <c r="F60" s="395"/>
      <c r="G60" s="395"/>
      <c r="H60" s="395"/>
      <c r="I60" s="395"/>
      <c r="J60" s="395"/>
      <c r="K60" s="395"/>
      <c r="L60" s="395"/>
      <c r="M60" s="395"/>
      <c r="N60" s="395"/>
      <c r="O60" s="395"/>
      <c r="P60" s="396"/>
      <c r="Q60" s="32"/>
    </row>
    <row r="61" spans="1:17" x14ac:dyDescent="0.2">
      <c r="A61" s="32"/>
      <c r="B61" s="394"/>
      <c r="C61" s="395"/>
      <c r="D61" s="395"/>
      <c r="E61" s="395"/>
      <c r="F61" s="395"/>
      <c r="G61" s="395"/>
      <c r="H61" s="395"/>
      <c r="I61" s="395"/>
      <c r="J61" s="395"/>
      <c r="K61" s="395"/>
      <c r="L61" s="395"/>
      <c r="M61" s="395"/>
      <c r="N61" s="395"/>
      <c r="O61" s="395"/>
      <c r="P61" s="396"/>
      <c r="Q61" s="32"/>
    </row>
    <row r="62" spans="1:17" x14ac:dyDescent="0.2">
      <c r="A62" s="32"/>
      <c r="B62" s="394"/>
      <c r="C62" s="395"/>
      <c r="D62" s="395"/>
      <c r="E62" s="395"/>
      <c r="F62" s="395"/>
      <c r="G62" s="395"/>
      <c r="H62" s="395"/>
      <c r="I62" s="395"/>
      <c r="J62" s="395"/>
      <c r="K62" s="395"/>
      <c r="L62" s="395"/>
      <c r="M62" s="395"/>
      <c r="N62" s="395"/>
      <c r="O62" s="395"/>
      <c r="P62" s="396"/>
      <c r="Q62" s="32"/>
    </row>
    <row r="63" spans="1:17" x14ac:dyDescent="0.2">
      <c r="A63" s="32"/>
      <c r="B63" s="394"/>
      <c r="C63" s="395"/>
      <c r="D63" s="395"/>
      <c r="E63" s="395"/>
      <c r="F63" s="395"/>
      <c r="G63" s="395"/>
      <c r="H63" s="395"/>
      <c r="I63" s="395"/>
      <c r="J63" s="395"/>
      <c r="K63" s="395"/>
      <c r="L63" s="395"/>
      <c r="M63" s="395"/>
      <c r="N63" s="395"/>
      <c r="O63" s="395"/>
      <c r="P63" s="396"/>
      <c r="Q63" s="32"/>
    </row>
    <row r="64" spans="1:17" x14ac:dyDescent="0.2">
      <c r="A64" s="32"/>
      <c r="B64" s="394"/>
      <c r="C64" s="395"/>
      <c r="D64" s="395"/>
      <c r="E64" s="395"/>
      <c r="F64" s="395"/>
      <c r="G64" s="395"/>
      <c r="H64" s="395"/>
      <c r="I64" s="395"/>
      <c r="J64" s="395"/>
      <c r="K64" s="395"/>
      <c r="L64" s="395"/>
      <c r="M64" s="395"/>
      <c r="N64" s="395"/>
      <c r="O64" s="395"/>
      <c r="P64" s="396"/>
      <c r="Q64" s="32"/>
    </row>
    <row r="65" spans="1:17" x14ac:dyDescent="0.2">
      <c r="A65" s="32"/>
      <c r="B65" s="394"/>
      <c r="C65" s="395"/>
      <c r="D65" s="395"/>
      <c r="E65" s="395"/>
      <c r="F65" s="395"/>
      <c r="G65" s="395"/>
      <c r="H65" s="395"/>
      <c r="I65" s="395"/>
      <c r="J65" s="395"/>
      <c r="K65" s="395"/>
      <c r="L65" s="395"/>
      <c r="M65" s="395"/>
      <c r="N65" s="395"/>
      <c r="O65" s="395"/>
      <c r="P65" s="396"/>
      <c r="Q65" s="32"/>
    </row>
    <row r="66" spans="1:17" x14ac:dyDescent="0.2">
      <c r="A66" s="32"/>
      <c r="B66" s="394"/>
      <c r="C66" s="395"/>
      <c r="D66" s="395"/>
      <c r="E66" s="395"/>
      <c r="F66" s="395"/>
      <c r="G66" s="395"/>
      <c r="H66" s="395"/>
      <c r="I66" s="395"/>
      <c r="J66" s="395"/>
      <c r="K66" s="395"/>
      <c r="L66" s="395"/>
      <c r="M66" s="395"/>
      <c r="N66" s="395"/>
      <c r="O66" s="395"/>
      <c r="P66" s="396"/>
      <c r="Q66" s="32"/>
    </row>
    <row r="67" spans="1:17" ht="13.5" thickBot="1" x14ac:dyDescent="0.25">
      <c r="A67" s="32"/>
      <c r="B67" s="397"/>
      <c r="C67" s="398"/>
      <c r="D67" s="398"/>
      <c r="E67" s="398"/>
      <c r="F67" s="398"/>
      <c r="G67" s="398"/>
      <c r="H67" s="398"/>
      <c r="I67" s="398"/>
      <c r="J67" s="398"/>
      <c r="K67" s="398"/>
      <c r="L67" s="398"/>
      <c r="M67" s="398"/>
      <c r="N67" s="398"/>
      <c r="O67" s="398"/>
      <c r="P67" s="399"/>
      <c r="Q67" s="32"/>
    </row>
    <row r="68" spans="1:17" s="21" customFormat="1" ht="4.5" customHeight="1" thickBot="1" x14ac:dyDescent="0.25">
      <c r="A68" s="400"/>
      <c r="B68" s="400"/>
      <c r="C68" s="400"/>
      <c r="D68" s="400"/>
      <c r="E68" s="400"/>
      <c r="F68" s="400"/>
      <c r="G68" s="400"/>
      <c r="H68" s="400"/>
      <c r="I68" s="400"/>
      <c r="J68" s="400"/>
      <c r="K68" s="400"/>
      <c r="L68" s="400"/>
      <c r="M68" s="400"/>
      <c r="N68" s="400"/>
      <c r="O68" s="400"/>
      <c r="P68" s="400"/>
      <c r="Q68" s="400"/>
    </row>
    <row r="69" spans="1:17" ht="49.5" customHeight="1" thickBot="1" x14ac:dyDescent="0.25">
      <c r="A69" s="32"/>
      <c r="B69" s="20" t="s">
        <v>5</v>
      </c>
      <c r="C69" s="401"/>
      <c r="D69" s="402"/>
      <c r="E69" s="402"/>
      <c r="F69" s="402"/>
      <c r="G69" s="402"/>
      <c r="H69" s="402"/>
      <c r="I69" s="402"/>
      <c r="J69" s="402"/>
      <c r="K69" s="402"/>
      <c r="L69" s="402"/>
      <c r="M69" s="402"/>
      <c r="N69" s="402"/>
      <c r="O69" s="402"/>
      <c r="P69" s="403"/>
      <c r="Q69" s="32"/>
    </row>
    <row r="70" spans="1:17" ht="41.25" customHeight="1" thickBot="1" x14ac:dyDescent="0.25">
      <c r="A70" s="32"/>
      <c r="B70" s="19" t="s">
        <v>63</v>
      </c>
      <c r="C70" s="366" t="s">
        <v>140</v>
      </c>
      <c r="D70" s="326"/>
      <c r="E70" s="326"/>
      <c r="F70" s="326"/>
      <c r="G70" s="326"/>
      <c r="H70" s="326"/>
      <c r="I70" s="326"/>
      <c r="J70" s="326"/>
      <c r="K70" s="326"/>
      <c r="L70" s="326"/>
      <c r="M70" s="326"/>
      <c r="N70" s="326"/>
      <c r="O70" s="326"/>
      <c r="P70" s="327"/>
      <c r="Q70" s="32"/>
    </row>
    <row r="71" spans="1:17" ht="27.75" customHeight="1" thickBot="1" x14ac:dyDescent="0.25">
      <c r="A71" s="32"/>
      <c r="B71" s="19" t="s">
        <v>84</v>
      </c>
      <c r="C71" s="404"/>
      <c r="D71" s="404"/>
      <c r="E71" s="404"/>
      <c r="F71" s="404"/>
      <c r="G71" s="404"/>
      <c r="H71" s="404"/>
      <c r="I71" s="404"/>
      <c r="J71" s="404"/>
      <c r="K71" s="404"/>
      <c r="L71" s="404"/>
      <c r="M71" s="404"/>
      <c r="N71" s="404"/>
      <c r="O71" s="404"/>
      <c r="P71" s="40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F0F8ED52-5F53-40B1-95A2-2BB898A7F955}">
      <formula1>$B$97:$B$99</formula1>
    </dataValidation>
    <dataValidation type="list" allowBlank="1" showInputMessage="1" showErrorMessage="1" sqref="O10:P10" xr:uid="{3943512C-05B5-4F00-9F86-49E1BC9730D3}">
      <formula1>$C$97:$C$103</formula1>
    </dataValidation>
    <dataValidation type="list" allowBlank="1" showInputMessage="1" showErrorMessage="1" sqref="C12:P12" xr:uid="{E8DB63CC-5776-4B02-AD8A-EB91479C8A20}">
      <formula1>$D$97:$D$117</formula1>
    </dataValidation>
    <dataValidation type="list" allowBlank="1" showInputMessage="1" showErrorMessage="1" sqref="C71:P71" xr:uid="{09489B7B-7C4A-4E4C-8775-FED809A9CCF9}">
      <formula1>$M$97:$M$99</formula1>
    </dataValidation>
    <dataValidation type="list" allowBlank="1" showInputMessage="1" showErrorMessage="1" sqref="C34:P34 C36:P36" xr:uid="{C25F543D-62B4-48D3-B6DE-74D3D3B59E6D}">
      <formula1>$Q$96:$Q$101</formula1>
    </dataValidation>
    <dataValidation type="list" allowBlank="1" showInputMessage="1" showErrorMessage="1" sqref="C18:P18" xr:uid="{2FE36784-03EA-4B1C-A1FC-9EE98340A68E}">
      <formula1>$B$119:$B$127</formula1>
    </dataValidation>
    <dataValidation type="list" allowBlank="1" showInputMessage="1" showErrorMessage="1" sqref="C10" xr:uid="{DDAA9D0F-4BCF-4F62-843C-67179F98FEAB}">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C802-85E7-43C1-BB35-0ED21DBB4A4E}">
  <sheetPr>
    <tabColor theme="3" tint="0.39997558519241921"/>
  </sheetPr>
  <dimension ref="A1:G12"/>
  <sheetViews>
    <sheetView workbookViewId="0">
      <selection sqref="A1:A4"/>
    </sheetView>
  </sheetViews>
  <sheetFormatPr baseColWidth="10" defaultRowHeight="12.75" x14ac:dyDescent="0.2"/>
  <cols>
    <col min="1" max="1" width="23.7109375" customWidth="1"/>
    <col min="2" max="2" width="34.5703125" customWidth="1"/>
    <col min="3" max="3" width="24.7109375" customWidth="1"/>
    <col min="4" max="4" width="12.42578125" customWidth="1"/>
    <col min="7" max="7" width="24.28515625" customWidth="1"/>
  </cols>
  <sheetData>
    <row r="1" spans="1:7" ht="18.75" thickTop="1" x14ac:dyDescent="0.25">
      <c r="A1" s="406"/>
      <c r="B1" s="409" t="s">
        <v>56</v>
      </c>
      <c r="C1" s="409"/>
      <c r="D1" s="409"/>
      <c r="E1" s="410" t="s">
        <v>86</v>
      </c>
      <c r="F1" s="411"/>
      <c r="G1" s="412"/>
    </row>
    <row r="2" spans="1:7" ht="18" x14ac:dyDescent="0.25">
      <c r="A2" s="407"/>
      <c r="B2" s="413" t="s">
        <v>87</v>
      </c>
      <c r="C2" s="413"/>
      <c r="D2" s="413"/>
      <c r="E2" s="414" t="s">
        <v>88</v>
      </c>
      <c r="F2" s="415"/>
      <c r="G2" s="416"/>
    </row>
    <row r="3" spans="1:7" ht="21.75" customHeight="1" x14ac:dyDescent="0.25">
      <c r="A3" s="407"/>
      <c r="B3" s="413" t="s">
        <v>89</v>
      </c>
      <c r="C3" s="413"/>
      <c r="D3" s="413"/>
      <c r="E3" s="414" t="s">
        <v>90</v>
      </c>
      <c r="F3" s="415"/>
      <c r="G3" s="416"/>
    </row>
    <row r="4" spans="1:7" ht="29.25" customHeight="1" thickBot="1" x14ac:dyDescent="0.3">
      <c r="A4" s="408"/>
      <c r="B4" s="417" t="s">
        <v>91</v>
      </c>
      <c r="C4" s="417"/>
      <c r="D4" s="417"/>
      <c r="E4" s="418" t="s">
        <v>61</v>
      </c>
      <c r="F4" s="419"/>
      <c r="G4" s="420"/>
    </row>
    <row r="5" spans="1:7" ht="18.75" thickTop="1" x14ac:dyDescent="0.25">
      <c r="A5" s="25"/>
      <c r="B5" s="24"/>
      <c r="C5" s="26"/>
      <c r="D5" s="26"/>
      <c r="E5" s="27"/>
      <c r="F5" s="27"/>
      <c r="G5" s="27"/>
    </row>
    <row r="6" spans="1:7" ht="15.75" x14ac:dyDescent="0.25">
      <c r="A6" s="28" t="s">
        <v>0</v>
      </c>
      <c r="C6" s="421" t="s">
        <v>95</v>
      </c>
      <c r="D6" s="421"/>
      <c r="E6" s="421"/>
      <c r="F6" s="421"/>
      <c r="G6" s="421"/>
    </row>
    <row r="7" spans="1:7" ht="13.5" thickBot="1" x14ac:dyDescent="0.25">
      <c r="A7" s="28"/>
    </row>
    <row r="8" spans="1:7" ht="14.25" thickTop="1" thickBot="1" x14ac:dyDescent="0.25">
      <c r="A8" s="422" t="s">
        <v>92</v>
      </c>
      <c r="B8" s="424" t="s">
        <v>20</v>
      </c>
      <c r="C8" s="426" t="s">
        <v>115</v>
      </c>
      <c r="D8" s="426"/>
      <c r="E8" s="426"/>
      <c r="F8" s="426"/>
      <c r="G8" s="427"/>
    </row>
    <row r="9" spans="1:7" ht="13.5" thickBot="1" x14ac:dyDescent="0.25">
      <c r="A9" s="423"/>
      <c r="B9" s="425"/>
      <c r="C9" s="31" t="s">
        <v>69</v>
      </c>
      <c r="D9" s="31" t="s">
        <v>93</v>
      </c>
      <c r="E9" s="428" t="s">
        <v>94</v>
      </c>
      <c r="F9" s="428"/>
      <c r="G9" s="429"/>
    </row>
    <row r="10" spans="1:7" ht="80.650000000000006" customHeight="1" thickBot="1" x14ac:dyDescent="0.25">
      <c r="A10" s="430" t="s">
        <v>95</v>
      </c>
      <c r="B10" s="29" t="s">
        <v>124</v>
      </c>
      <c r="C10" s="30"/>
      <c r="D10" s="432" t="str">
        <f>IF(C11=0,"0%",C10/C11)</f>
        <v>0%</v>
      </c>
      <c r="E10" s="434"/>
      <c r="F10" s="435"/>
      <c r="G10" s="436"/>
    </row>
    <row r="11" spans="1:7" ht="245.65" customHeight="1" thickBot="1" x14ac:dyDescent="0.25">
      <c r="A11" s="431"/>
      <c r="B11" s="29" t="s">
        <v>125</v>
      </c>
      <c r="C11" s="30"/>
      <c r="D11" s="433"/>
      <c r="E11" s="437"/>
      <c r="F11" s="438"/>
      <c r="G11" s="439"/>
    </row>
    <row r="12" spans="1:7" x14ac:dyDescent="0.2">
      <c r="D12" s="46" t="str">
        <f>D10</f>
        <v>0%</v>
      </c>
    </row>
  </sheetData>
  <mergeCells count="17">
    <mergeCell ref="C6:G6"/>
    <mergeCell ref="A8:A9"/>
    <mergeCell ref="B8:B9"/>
    <mergeCell ref="C8:G8"/>
    <mergeCell ref="E9:G9"/>
    <mergeCell ref="A10:A11"/>
    <mergeCell ref="D10:D11"/>
    <mergeCell ref="E10:G11"/>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3654-115E-41B8-B358-9AA6E050581A}">
  <sheetPr>
    <tabColor theme="5" tint="0.39997558519241921"/>
  </sheetPr>
  <dimension ref="A1:AE180"/>
  <sheetViews>
    <sheetView topLeftCell="A18" zoomScale="85" zoomScaleNormal="85" workbookViewId="0">
      <selection activeCell="C76" sqref="C76:P76"/>
    </sheetView>
  </sheetViews>
  <sheetFormatPr baseColWidth="10" defaultRowHeight="12.75" x14ac:dyDescent="0.2"/>
  <cols>
    <col min="1" max="1" width="3" style="49" customWidth="1"/>
    <col min="2" max="2" width="30" style="49" customWidth="1"/>
    <col min="3" max="3" width="16.7109375" style="49" customWidth="1"/>
    <col min="4" max="4" width="9" style="49" customWidth="1"/>
    <col min="5" max="5" width="8" style="49" bestFit="1" customWidth="1"/>
    <col min="6" max="6" width="9.5703125" style="49" bestFit="1" customWidth="1"/>
    <col min="7" max="7" width="8" style="49" bestFit="1" customWidth="1"/>
    <col min="8" max="8" width="8.5703125" style="49" customWidth="1"/>
    <col min="9" max="9" width="9.5703125" style="49" bestFit="1" customWidth="1"/>
    <col min="10" max="10" width="9.85546875" style="49" customWidth="1"/>
    <col min="11" max="11" width="10.7109375" style="49" customWidth="1"/>
    <col min="12" max="12" width="9.5703125" style="49" bestFit="1" customWidth="1"/>
    <col min="13" max="13" width="8.42578125" style="49" customWidth="1"/>
    <col min="14" max="14" width="7.85546875" style="49" bestFit="1" customWidth="1"/>
    <col min="15" max="15" width="11" style="49" customWidth="1"/>
    <col min="16" max="16" width="14.140625" style="49" customWidth="1"/>
    <col min="17" max="18" width="11.7109375" style="49" customWidth="1"/>
    <col min="19" max="19" width="11.42578125" style="95" customWidth="1"/>
    <col min="20" max="16384" width="11.42578125" style="49"/>
  </cols>
  <sheetData>
    <row r="1" spans="1:31" ht="13.5" thickBot="1" x14ac:dyDescent="0.25">
      <c r="B1" s="85"/>
      <c r="C1" s="85"/>
      <c r="D1" s="85"/>
      <c r="E1" s="85"/>
      <c r="F1" s="85"/>
      <c r="G1" s="85"/>
      <c r="H1" s="85"/>
      <c r="I1" s="85"/>
      <c r="J1" s="85"/>
      <c r="K1" s="85"/>
      <c r="L1" s="85"/>
      <c r="M1" s="85"/>
      <c r="N1" s="85"/>
      <c r="O1" s="85"/>
      <c r="P1" s="85"/>
    </row>
    <row r="2" spans="1:31" ht="16.5" customHeight="1" x14ac:dyDescent="0.2">
      <c r="B2" s="573"/>
      <c r="C2" s="576" t="s">
        <v>56</v>
      </c>
      <c r="D2" s="577"/>
      <c r="E2" s="577"/>
      <c r="F2" s="577"/>
      <c r="G2" s="577"/>
      <c r="H2" s="577"/>
      <c r="I2" s="577"/>
      <c r="J2" s="577"/>
      <c r="K2" s="577"/>
      <c r="L2" s="577"/>
      <c r="M2" s="578"/>
      <c r="N2" s="579" t="s">
        <v>178</v>
      </c>
      <c r="O2" s="580"/>
      <c r="P2" s="581"/>
      <c r="S2" s="206">
        <v>0.9</v>
      </c>
    </row>
    <row r="3" spans="1:31" ht="15.75" customHeight="1" x14ac:dyDescent="0.2">
      <c r="B3" s="574"/>
      <c r="C3" s="582" t="s">
        <v>58</v>
      </c>
      <c r="D3" s="583"/>
      <c r="E3" s="583"/>
      <c r="F3" s="583"/>
      <c r="G3" s="583"/>
      <c r="H3" s="583"/>
      <c r="I3" s="583"/>
      <c r="J3" s="583"/>
      <c r="K3" s="583"/>
      <c r="L3" s="583"/>
      <c r="M3" s="584"/>
      <c r="N3" s="585" t="s">
        <v>269</v>
      </c>
      <c r="O3" s="586"/>
      <c r="P3" s="587"/>
      <c r="S3" s="206">
        <v>0.89</v>
      </c>
    </row>
    <row r="4" spans="1:31" ht="15.75" customHeight="1" x14ac:dyDescent="0.2">
      <c r="B4" s="574"/>
      <c r="C4" s="582" t="s">
        <v>59</v>
      </c>
      <c r="D4" s="583"/>
      <c r="E4" s="583"/>
      <c r="F4" s="583"/>
      <c r="G4" s="583"/>
      <c r="H4" s="583"/>
      <c r="I4" s="583"/>
      <c r="J4" s="583"/>
      <c r="K4" s="583"/>
      <c r="L4" s="583"/>
      <c r="M4" s="584"/>
      <c r="N4" s="585" t="s">
        <v>179</v>
      </c>
      <c r="O4" s="586"/>
      <c r="P4" s="587"/>
      <c r="S4" s="206">
        <v>0.8</v>
      </c>
    </row>
    <row r="5" spans="1:31" ht="16.5" customHeight="1" thickBot="1" x14ac:dyDescent="0.25">
      <c r="B5" s="575"/>
      <c r="C5" s="588" t="s">
        <v>60</v>
      </c>
      <c r="D5" s="589"/>
      <c r="E5" s="589"/>
      <c r="F5" s="589"/>
      <c r="G5" s="589"/>
      <c r="H5" s="589"/>
      <c r="I5" s="589"/>
      <c r="J5" s="589"/>
      <c r="K5" s="589"/>
      <c r="L5" s="589"/>
      <c r="M5" s="590"/>
      <c r="N5" s="591" t="s">
        <v>61</v>
      </c>
      <c r="O5" s="592"/>
      <c r="P5" s="593"/>
      <c r="S5" s="206">
        <v>0.79</v>
      </c>
    </row>
    <row r="6" spans="1:31" ht="13.5" thickBot="1" x14ac:dyDescent="0.25">
      <c r="B6" s="85"/>
      <c r="C6" s="85"/>
      <c r="D6" s="85"/>
      <c r="E6" s="85"/>
      <c r="F6" s="85"/>
      <c r="G6" s="85"/>
      <c r="H6" s="85"/>
      <c r="I6" s="85"/>
      <c r="J6" s="85"/>
      <c r="K6" s="85"/>
      <c r="L6" s="85"/>
      <c r="M6" s="85"/>
      <c r="N6" s="85"/>
      <c r="O6" s="85"/>
      <c r="P6" s="85"/>
      <c r="S6" s="96"/>
    </row>
    <row r="7" spans="1:31" x14ac:dyDescent="0.2">
      <c r="A7" s="51"/>
      <c r="B7" s="555" t="s">
        <v>65</v>
      </c>
      <c r="C7" s="556"/>
      <c r="D7" s="556"/>
      <c r="E7" s="556"/>
      <c r="F7" s="556"/>
      <c r="G7" s="556"/>
      <c r="H7" s="556"/>
      <c r="I7" s="556"/>
      <c r="J7" s="556"/>
      <c r="K7" s="556"/>
      <c r="L7" s="556"/>
      <c r="M7" s="556"/>
      <c r="N7" s="556"/>
      <c r="O7" s="556"/>
      <c r="P7" s="557"/>
      <c r="Q7" s="51"/>
      <c r="S7" s="96"/>
    </row>
    <row r="8" spans="1:31" ht="13.5" thickBot="1" x14ac:dyDescent="0.25">
      <c r="A8" s="51"/>
      <c r="B8" s="558"/>
      <c r="C8" s="559"/>
      <c r="D8" s="559"/>
      <c r="E8" s="559"/>
      <c r="F8" s="559"/>
      <c r="G8" s="559"/>
      <c r="H8" s="559"/>
      <c r="I8" s="559"/>
      <c r="J8" s="559"/>
      <c r="K8" s="559"/>
      <c r="L8" s="559"/>
      <c r="M8" s="559"/>
      <c r="N8" s="559"/>
      <c r="O8" s="559"/>
      <c r="P8" s="560"/>
      <c r="Q8" s="51"/>
      <c r="AA8" s="49" t="s">
        <v>311</v>
      </c>
    </row>
    <row r="9" spans="1:31" ht="6.75" customHeight="1" thickBot="1" x14ac:dyDescent="0.25">
      <c r="A9" s="51"/>
      <c r="B9" s="561"/>
      <c r="C9" s="561"/>
      <c r="D9" s="561"/>
      <c r="E9" s="561"/>
      <c r="F9" s="561"/>
      <c r="G9" s="561"/>
      <c r="H9" s="561"/>
      <c r="I9" s="561"/>
      <c r="J9" s="561"/>
      <c r="K9" s="561"/>
      <c r="L9" s="561"/>
      <c r="M9" s="561"/>
      <c r="N9" s="561"/>
      <c r="O9" s="561"/>
      <c r="P9" s="561"/>
      <c r="Q9" s="51"/>
      <c r="AB9" s="49" t="s">
        <v>310</v>
      </c>
    </row>
    <row r="10" spans="1:31" ht="26.25" customHeight="1" thickBot="1" x14ac:dyDescent="0.25">
      <c r="A10" s="51"/>
      <c r="B10" s="86" t="s">
        <v>83</v>
      </c>
      <c r="C10" s="562">
        <v>2024</v>
      </c>
      <c r="D10" s="563"/>
      <c r="E10" s="563"/>
      <c r="F10" s="563"/>
      <c r="G10" s="563"/>
      <c r="H10" s="563"/>
      <c r="I10" s="564"/>
      <c r="J10" s="565" t="s">
        <v>1</v>
      </c>
      <c r="K10" s="566"/>
      <c r="L10" s="566"/>
      <c r="M10" s="566"/>
      <c r="N10" s="567" t="s">
        <v>196</v>
      </c>
      <c r="O10" s="568"/>
      <c r="P10" s="569"/>
      <c r="Q10" s="51"/>
      <c r="AC10" s="229" t="s">
        <v>312</v>
      </c>
    </row>
    <row r="11" spans="1:31" ht="4.5" customHeight="1" thickBot="1" x14ac:dyDescent="0.25">
      <c r="A11" s="51"/>
      <c r="B11" s="570"/>
      <c r="C11" s="571"/>
      <c r="D11" s="571"/>
      <c r="E11" s="571"/>
      <c r="F11" s="571"/>
      <c r="G11" s="571"/>
      <c r="H11" s="571"/>
      <c r="I11" s="571"/>
      <c r="J11" s="571"/>
      <c r="K11" s="571"/>
      <c r="L11" s="571"/>
      <c r="M11" s="571"/>
      <c r="N11" s="571"/>
      <c r="O11" s="571"/>
      <c r="P11" s="572"/>
      <c r="Q11" s="51"/>
    </row>
    <row r="12" spans="1:31" ht="15.75" thickBot="1" x14ac:dyDescent="0.3">
      <c r="A12" s="51"/>
      <c r="B12" s="60" t="s">
        <v>0</v>
      </c>
      <c r="C12" s="544" t="s">
        <v>171</v>
      </c>
      <c r="D12" s="544"/>
      <c r="E12" s="544"/>
      <c r="F12" s="544"/>
      <c r="G12" s="544"/>
      <c r="H12" s="544"/>
      <c r="I12" s="544"/>
      <c r="J12" s="544"/>
      <c r="K12" s="544"/>
      <c r="L12" s="544"/>
      <c r="M12" s="544"/>
      <c r="N12" s="544"/>
      <c r="O12" s="544"/>
      <c r="P12" s="545"/>
      <c r="Q12" s="51"/>
    </row>
    <row r="13" spans="1:31" ht="4.5" customHeight="1" thickBot="1" x14ac:dyDescent="0.3">
      <c r="A13" s="51"/>
      <c r="B13" s="499"/>
      <c r="C13" s="500"/>
      <c r="D13" s="500"/>
      <c r="E13" s="500"/>
      <c r="F13" s="500"/>
      <c r="G13" s="500"/>
      <c r="H13" s="500"/>
      <c r="I13" s="500"/>
      <c r="J13" s="500"/>
      <c r="K13" s="500"/>
      <c r="L13" s="500"/>
      <c r="M13" s="500"/>
      <c r="N13" s="500"/>
      <c r="O13" s="500"/>
      <c r="P13" s="501"/>
      <c r="Q13" s="51"/>
      <c r="AB13" s="60"/>
      <c r="AC13" s="221"/>
      <c r="AD13" s="221"/>
      <c r="AE13" s="221"/>
    </row>
    <row r="14" spans="1:31" ht="18" customHeight="1" thickBot="1" x14ac:dyDescent="0.25">
      <c r="A14" s="51"/>
      <c r="B14" s="60" t="s">
        <v>6</v>
      </c>
      <c r="C14" s="546" t="s">
        <v>313</v>
      </c>
      <c r="D14" s="547"/>
      <c r="E14" s="547"/>
      <c r="F14" s="547"/>
      <c r="G14" s="547"/>
      <c r="H14" s="547"/>
      <c r="I14" s="547"/>
      <c r="J14" s="547"/>
      <c r="K14" s="547"/>
      <c r="L14" s="547"/>
      <c r="M14" s="547"/>
      <c r="N14" s="547"/>
      <c r="O14" s="547"/>
      <c r="P14" s="548"/>
      <c r="Q14" s="51"/>
      <c r="AB14" s="222"/>
      <c r="AC14" s="230"/>
      <c r="AD14" s="223"/>
      <c r="AE14" s="223"/>
    </row>
    <row r="15" spans="1:31" ht="4.5" customHeight="1" thickBot="1" x14ac:dyDescent="0.25">
      <c r="A15" s="51"/>
      <c r="B15" s="549"/>
      <c r="C15" s="549"/>
      <c r="D15" s="549"/>
      <c r="E15" s="549"/>
      <c r="F15" s="550"/>
      <c r="G15" s="550"/>
      <c r="H15" s="550"/>
      <c r="I15" s="550"/>
      <c r="J15" s="550"/>
      <c r="K15" s="550"/>
      <c r="L15" s="550"/>
      <c r="M15" s="550"/>
      <c r="N15" s="550"/>
      <c r="O15" s="550"/>
      <c r="P15" s="551"/>
      <c r="Q15" s="51"/>
      <c r="AB15" s="60"/>
      <c r="AC15" s="231"/>
      <c r="AD15" s="224"/>
      <c r="AE15" s="224"/>
    </row>
    <row r="16" spans="1:31" ht="32.25" customHeight="1" thickBot="1" x14ac:dyDescent="0.25">
      <c r="A16" s="51"/>
      <c r="B16" s="60" t="s">
        <v>25</v>
      </c>
      <c r="C16" s="552" t="s">
        <v>294</v>
      </c>
      <c r="D16" s="553"/>
      <c r="E16" s="553"/>
      <c r="F16" s="553"/>
      <c r="G16" s="553"/>
      <c r="H16" s="553"/>
      <c r="I16" s="553"/>
      <c r="J16" s="553"/>
      <c r="K16" s="553"/>
      <c r="L16" s="553"/>
      <c r="M16" s="553"/>
      <c r="N16" s="553"/>
      <c r="O16" s="553"/>
      <c r="P16" s="554"/>
      <c r="Q16" s="51"/>
      <c r="AB16" s="225"/>
      <c r="AC16" s="232"/>
      <c r="AD16" s="226"/>
      <c r="AE16" s="226"/>
    </row>
    <row r="17" spans="1:20" ht="4.5" customHeight="1" thickBot="1" x14ac:dyDescent="0.25">
      <c r="A17" s="51"/>
      <c r="B17" s="512"/>
      <c r="C17" s="513"/>
      <c r="D17" s="513"/>
      <c r="E17" s="513"/>
      <c r="F17" s="513"/>
      <c r="G17" s="513"/>
      <c r="H17" s="513"/>
      <c r="I17" s="513"/>
      <c r="J17" s="513"/>
      <c r="K17" s="513"/>
      <c r="L17" s="513"/>
      <c r="M17" s="513"/>
      <c r="N17" s="513"/>
      <c r="O17" s="513"/>
      <c r="P17" s="514"/>
      <c r="Q17" s="51"/>
    </row>
    <row r="18" spans="1:20" ht="26.25" customHeight="1" thickBot="1" x14ac:dyDescent="0.25">
      <c r="A18" s="51"/>
      <c r="B18" s="60" t="s">
        <v>11</v>
      </c>
      <c r="C18" s="531" t="s">
        <v>320</v>
      </c>
      <c r="D18" s="532"/>
      <c r="E18" s="532"/>
      <c r="F18" s="532"/>
      <c r="G18" s="532"/>
      <c r="H18" s="532"/>
      <c r="I18" s="532"/>
      <c r="J18" s="532"/>
      <c r="K18" s="532"/>
      <c r="L18" s="532"/>
      <c r="M18" s="532"/>
      <c r="N18" s="532"/>
      <c r="O18" s="532"/>
      <c r="P18" s="533"/>
      <c r="Q18" s="51"/>
    </row>
    <row r="19" spans="1:20" ht="4.5" customHeight="1" thickBot="1" x14ac:dyDescent="0.25">
      <c r="A19" s="51"/>
      <c r="B19" s="534"/>
      <c r="C19" s="534"/>
      <c r="D19" s="534"/>
      <c r="E19" s="534"/>
      <c r="F19" s="534"/>
      <c r="G19" s="534"/>
      <c r="H19" s="534"/>
      <c r="I19" s="534"/>
      <c r="J19" s="534"/>
      <c r="K19" s="534"/>
      <c r="L19" s="534"/>
      <c r="M19" s="534"/>
      <c r="N19" s="534"/>
      <c r="O19" s="534"/>
      <c r="P19" s="534"/>
      <c r="Q19" s="51"/>
    </row>
    <row r="20" spans="1:20"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20" ht="4.5" customHeight="1" thickBot="1" x14ac:dyDescent="0.25">
      <c r="A21" s="51"/>
      <c r="B21" s="538"/>
      <c r="C21" s="539"/>
      <c r="D21" s="539"/>
      <c r="E21" s="539"/>
      <c r="F21" s="539"/>
      <c r="G21" s="539"/>
      <c r="H21" s="539"/>
      <c r="I21" s="539"/>
      <c r="J21" s="539"/>
      <c r="K21" s="539"/>
      <c r="L21" s="539"/>
      <c r="M21" s="539"/>
      <c r="N21" s="539"/>
      <c r="O21" s="539"/>
      <c r="P21" s="540"/>
      <c r="Q21" s="51"/>
    </row>
    <row r="22" spans="1:20" ht="40.5" customHeight="1" thickBot="1" x14ac:dyDescent="0.25">
      <c r="A22" s="51"/>
      <c r="B22" s="60" t="s">
        <v>3</v>
      </c>
      <c r="C22" s="541" t="s">
        <v>300</v>
      </c>
      <c r="D22" s="542"/>
      <c r="E22" s="542"/>
      <c r="F22" s="542"/>
      <c r="G22" s="542"/>
      <c r="H22" s="542"/>
      <c r="I22" s="542"/>
      <c r="J22" s="542"/>
      <c r="K22" s="542"/>
      <c r="L22" s="542"/>
      <c r="M22" s="542"/>
      <c r="N22" s="542"/>
      <c r="O22" s="542"/>
      <c r="P22" s="543"/>
      <c r="Q22" s="142"/>
      <c r="R22" s="143"/>
      <c r="S22" s="144"/>
      <c r="T22" s="143"/>
    </row>
    <row r="23" spans="1:20" ht="4.5" customHeight="1" thickBot="1" x14ac:dyDescent="0.25">
      <c r="A23" s="51"/>
      <c r="B23" s="512"/>
      <c r="C23" s="513"/>
      <c r="D23" s="513"/>
      <c r="E23" s="513"/>
      <c r="F23" s="513"/>
      <c r="G23" s="513"/>
      <c r="H23" s="513"/>
      <c r="I23" s="513"/>
      <c r="J23" s="513"/>
      <c r="K23" s="513"/>
      <c r="L23" s="513"/>
      <c r="M23" s="513"/>
      <c r="N23" s="513"/>
      <c r="O23" s="513"/>
      <c r="P23" s="514"/>
      <c r="Q23" s="51"/>
    </row>
    <row r="24" spans="1:20" ht="137.25" customHeight="1" thickBot="1" x14ac:dyDescent="0.25">
      <c r="A24" s="51"/>
      <c r="B24" s="60" t="s">
        <v>12</v>
      </c>
      <c r="C24" s="516" t="s">
        <v>301</v>
      </c>
      <c r="D24" s="517"/>
      <c r="E24" s="517"/>
      <c r="F24" s="517"/>
      <c r="G24" s="517"/>
      <c r="H24" s="517"/>
      <c r="I24" s="517"/>
      <c r="J24" s="517"/>
      <c r="K24" s="517"/>
      <c r="L24" s="517"/>
      <c r="M24" s="517"/>
      <c r="N24" s="517"/>
      <c r="O24" s="517"/>
      <c r="P24" s="518"/>
      <c r="Q24" s="145"/>
    </row>
    <row r="25" spans="1:20" ht="4.5" customHeight="1" thickBot="1" x14ac:dyDescent="0.25">
      <c r="A25" s="51"/>
      <c r="B25" s="519"/>
      <c r="C25" s="520"/>
      <c r="D25" s="520"/>
      <c r="E25" s="520"/>
      <c r="F25" s="520"/>
      <c r="G25" s="520"/>
      <c r="H25" s="520"/>
      <c r="I25" s="520"/>
      <c r="J25" s="520"/>
      <c r="K25" s="520"/>
      <c r="L25" s="520"/>
      <c r="M25" s="520"/>
      <c r="N25" s="520"/>
      <c r="O25" s="520"/>
      <c r="P25" s="521"/>
      <c r="Q25" s="51"/>
    </row>
    <row r="26" spans="1:20" ht="13.5" customHeight="1" thickBot="1" x14ac:dyDescent="0.25">
      <c r="A26" s="51"/>
      <c r="B26" s="61" t="s">
        <v>2</v>
      </c>
      <c r="C26" s="522">
        <v>0.9</v>
      </c>
      <c r="D26" s="523"/>
      <c r="E26" s="523"/>
      <c r="F26" s="523"/>
      <c r="G26" s="523"/>
      <c r="H26" s="523"/>
      <c r="I26" s="523"/>
      <c r="J26" s="523"/>
      <c r="K26" s="523"/>
      <c r="L26" s="523"/>
      <c r="M26" s="523"/>
      <c r="N26" s="523"/>
      <c r="O26" s="523"/>
      <c r="P26" s="524"/>
      <c r="Q26" s="51"/>
    </row>
    <row r="27" spans="1:20" ht="4.5" customHeight="1" thickBot="1" x14ac:dyDescent="0.25">
      <c r="A27" s="51"/>
      <c r="B27" s="525"/>
      <c r="C27" s="526"/>
      <c r="D27" s="526"/>
      <c r="E27" s="526"/>
      <c r="F27" s="526"/>
      <c r="G27" s="526"/>
      <c r="H27" s="526"/>
      <c r="I27" s="526"/>
      <c r="J27" s="526"/>
      <c r="K27" s="526"/>
      <c r="L27" s="526"/>
      <c r="M27" s="526"/>
      <c r="N27" s="526"/>
      <c r="O27" s="526"/>
      <c r="P27" s="527"/>
      <c r="Q27" s="51"/>
    </row>
    <row r="28" spans="1:20" ht="12.75" customHeight="1" thickBot="1" x14ac:dyDescent="0.25">
      <c r="A28" s="51"/>
      <c r="B28" s="61" t="s">
        <v>13</v>
      </c>
      <c r="C28" s="117" t="s">
        <v>14</v>
      </c>
      <c r="D28" s="528" t="s">
        <v>234</v>
      </c>
      <c r="E28" s="528"/>
      <c r="F28" s="528"/>
      <c r="G28" s="528"/>
      <c r="H28" s="529" t="s">
        <v>15</v>
      </c>
      <c r="I28" s="529"/>
      <c r="J28" s="529"/>
      <c r="K28" s="528" t="s">
        <v>235</v>
      </c>
      <c r="L28" s="528"/>
      <c r="M28" s="528"/>
      <c r="N28" s="530" t="s">
        <v>16</v>
      </c>
      <c r="O28" s="530"/>
      <c r="P28" s="147" t="s">
        <v>236</v>
      </c>
      <c r="Q28" s="51"/>
    </row>
    <row r="29" spans="1:20" ht="4.5" customHeight="1" thickBot="1" x14ac:dyDescent="0.25">
      <c r="A29" s="51"/>
      <c r="B29" s="509"/>
      <c r="C29" s="510"/>
      <c r="D29" s="510"/>
      <c r="E29" s="510"/>
      <c r="F29" s="510"/>
      <c r="G29" s="510"/>
      <c r="H29" s="510"/>
      <c r="I29" s="510"/>
      <c r="J29" s="510"/>
      <c r="K29" s="510"/>
      <c r="L29" s="510"/>
      <c r="M29" s="510"/>
      <c r="N29" s="510"/>
      <c r="O29" s="510"/>
      <c r="P29" s="511"/>
      <c r="Q29" s="51"/>
    </row>
    <row r="30" spans="1:20" ht="13.5" thickBot="1" x14ac:dyDescent="0.25">
      <c r="A30" s="51"/>
      <c r="B30" s="84" t="s">
        <v>7</v>
      </c>
      <c r="C30" s="502" t="s">
        <v>177</v>
      </c>
      <c r="D30" s="503"/>
      <c r="E30" s="503"/>
      <c r="F30" s="503"/>
      <c r="G30" s="503"/>
      <c r="H30" s="503"/>
      <c r="I30" s="503"/>
      <c r="J30" s="503"/>
      <c r="K30" s="503"/>
      <c r="L30" s="503"/>
      <c r="M30" s="503"/>
      <c r="N30" s="503"/>
      <c r="O30" s="503"/>
      <c r="P30" s="504"/>
      <c r="Q30" s="51"/>
    </row>
    <row r="31" spans="1:20" ht="4.5" customHeight="1" thickBot="1" x14ac:dyDescent="0.25">
      <c r="A31" s="51"/>
      <c r="B31" s="512"/>
      <c r="C31" s="513"/>
      <c r="D31" s="513"/>
      <c r="E31" s="513"/>
      <c r="F31" s="513"/>
      <c r="G31" s="513"/>
      <c r="H31" s="513"/>
      <c r="I31" s="513"/>
      <c r="J31" s="513"/>
      <c r="K31" s="513"/>
      <c r="L31" s="513"/>
      <c r="M31" s="513"/>
      <c r="N31" s="513"/>
      <c r="O31" s="513"/>
      <c r="P31" s="514"/>
      <c r="Q31" s="51"/>
    </row>
    <row r="32" spans="1:20" ht="13.5" thickBot="1" x14ac:dyDescent="0.25">
      <c r="A32" s="51"/>
      <c r="B32" s="84" t="s">
        <v>4</v>
      </c>
      <c r="C32" s="515" t="s">
        <v>74</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74</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502" t="s">
        <v>71</v>
      </c>
      <c r="D36" s="503"/>
      <c r="E36" s="503"/>
      <c r="F36" s="503"/>
      <c r="G36" s="503"/>
      <c r="H36" s="503"/>
      <c r="I36" s="503"/>
      <c r="J36" s="503"/>
      <c r="K36" s="503"/>
      <c r="L36" s="503"/>
      <c r="M36" s="503"/>
      <c r="N36" s="503"/>
      <c r="O36" s="503"/>
      <c r="P36" s="504"/>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ht="13.5" thickBot="1" x14ac:dyDescent="0.25">
      <c r="A39" s="51"/>
      <c r="B39" s="88" t="s">
        <v>22</v>
      </c>
      <c r="C39" s="505" t="s">
        <v>18</v>
      </c>
      <c r="D39" s="506"/>
      <c r="E39" s="506"/>
      <c r="F39" s="506"/>
      <c r="G39" s="508"/>
      <c r="H39" s="505" t="s">
        <v>7</v>
      </c>
      <c r="I39" s="506"/>
      <c r="J39" s="506"/>
      <c r="K39" s="506"/>
      <c r="L39" s="508"/>
      <c r="M39" s="505" t="s">
        <v>19</v>
      </c>
      <c r="N39" s="506"/>
      <c r="O39" s="507"/>
      <c r="P39" s="508"/>
      <c r="Q39" s="51"/>
    </row>
    <row r="40" spans="1:17" ht="30" customHeight="1" x14ac:dyDescent="0.2">
      <c r="A40" s="51"/>
      <c r="B40" s="160" t="s">
        <v>295</v>
      </c>
      <c r="C40" s="484" t="s">
        <v>296</v>
      </c>
      <c r="D40" s="485"/>
      <c r="E40" s="485"/>
      <c r="F40" s="485"/>
      <c r="G40" s="486"/>
      <c r="H40" s="484" t="s">
        <v>239</v>
      </c>
      <c r="I40" s="485"/>
      <c r="J40" s="485"/>
      <c r="K40" s="485"/>
      <c r="L40" s="486"/>
      <c r="M40" s="487" t="s">
        <v>297</v>
      </c>
      <c r="N40" s="488"/>
      <c r="O40" s="488"/>
      <c r="P40" s="489"/>
      <c r="Q40" s="51"/>
    </row>
    <row r="41" spans="1:17" ht="40.5" customHeight="1" x14ac:dyDescent="0.2">
      <c r="A41" s="51"/>
      <c r="B41" s="161" t="s">
        <v>302</v>
      </c>
      <c r="C41" s="490" t="s">
        <v>298</v>
      </c>
      <c r="D41" s="491"/>
      <c r="E41" s="491"/>
      <c r="F41" s="491"/>
      <c r="G41" s="492"/>
      <c r="H41" s="493" t="s">
        <v>239</v>
      </c>
      <c r="I41" s="494"/>
      <c r="J41" s="494"/>
      <c r="K41" s="494"/>
      <c r="L41" s="495"/>
      <c r="M41" s="496" t="s">
        <v>297</v>
      </c>
      <c r="N41" s="497"/>
      <c r="O41" s="497"/>
      <c r="P41" s="498"/>
      <c r="Q41" s="51"/>
    </row>
    <row r="42" spans="1:17" ht="13.5" customHeight="1" x14ac:dyDescent="0.2">
      <c r="A42" s="51"/>
      <c r="B42" s="89"/>
      <c r="C42" s="482"/>
      <c r="D42" s="482"/>
      <c r="E42" s="482"/>
      <c r="F42" s="482"/>
      <c r="G42" s="482"/>
      <c r="H42" s="482"/>
      <c r="I42" s="482"/>
      <c r="J42" s="482"/>
      <c r="K42" s="482"/>
      <c r="L42" s="482"/>
      <c r="M42" s="482"/>
      <c r="N42" s="482"/>
      <c r="O42" s="482"/>
      <c r="P42" s="48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474" t="s">
        <v>8</v>
      </c>
      <c r="C46" s="475"/>
      <c r="D46" s="475"/>
      <c r="E46" s="475"/>
      <c r="F46" s="475"/>
      <c r="G46" s="475"/>
      <c r="H46" s="475"/>
      <c r="I46" s="475"/>
      <c r="J46" s="475"/>
      <c r="K46" s="475"/>
      <c r="L46" s="475"/>
      <c r="M46" s="475"/>
      <c r="N46" s="475"/>
      <c r="O46" s="475"/>
      <c r="P46" s="47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64" t="s">
        <v>9</v>
      </c>
      <c r="D48" s="65" t="s">
        <v>149</v>
      </c>
      <c r="E48" s="65" t="s">
        <v>150</v>
      </c>
      <c r="F48" s="65" t="s">
        <v>151</v>
      </c>
      <c r="G48" s="65" t="s">
        <v>152</v>
      </c>
      <c r="H48" s="65" t="s">
        <v>153</v>
      </c>
      <c r="I48" s="65" t="s">
        <v>154</v>
      </c>
      <c r="J48" s="65" t="s">
        <v>155</v>
      </c>
      <c r="K48" s="65" t="s">
        <v>198</v>
      </c>
      <c r="L48" s="65" t="s">
        <v>157</v>
      </c>
      <c r="M48" s="65" t="s">
        <v>158</v>
      </c>
      <c r="N48" s="65" t="s">
        <v>159</v>
      </c>
      <c r="O48" s="65" t="s">
        <v>160</v>
      </c>
      <c r="P48" s="66" t="s">
        <v>10</v>
      </c>
      <c r="Q48" s="51"/>
    </row>
    <row r="49" spans="1:17" ht="13.5" thickBot="1" x14ac:dyDescent="0.25">
      <c r="A49" s="51"/>
      <c r="B49" s="478"/>
      <c r="C49" s="67" t="s">
        <v>10</v>
      </c>
      <c r="D49" s="70">
        <f>RegistroTiempoCubrimientoVac!D10</f>
        <v>0.87579617834394907</v>
      </c>
      <c r="E49" s="70">
        <f>RegistroTiempoCubrimientoVac!F10</f>
        <v>0.83688374923919662</v>
      </c>
      <c r="F49" s="70">
        <f>RegistroTiempoCubrimientoVac!H10</f>
        <v>1.0756894191277135</v>
      </c>
      <c r="G49" s="70">
        <f>RegistroTiempoCubrimientoVac!J10</f>
        <v>1.3095238095238095</v>
      </c>
      <c r="H49" s="70">
        <f>RegistroTiempoCubrimientoVac!L10</f>
        <v>0.97552323518978357</v>
      </c>
      <c r="I49" s="70">
        <f>RegistroTiempoCubrimientoVac!N10</f>
        <v>1.5419119708438462</v>
      </c>
      <c r="J49" s="70" t="e">
        <f>RegistroTiempoCubrimientoVac!P10</f>
        <v>#VALUE!</v>
      </c>
      <c r="K49" s="70">
        <f>RegistroTiempoCubrimientoVac!R10</f>
        <v>0.9059463020919124</v>
      </c>
      <c r="L49" s="70">
        <f>RegistroTiempoCubrimientoVac!T10</f>
        <v>1.0067728354384038</v>
      </c>
      <c r="M49" s="70">
        <f>RegistroTiempoCubrimientoVac!V10</f>
        <v>1.1702127659574468</v>
      </c>
      <c r="N49" s="70">
        <f>RegistroTiempoCubrimientoVac!X10</f>
        <v>0.89054404145077726</v>
      </c>
      <c r="O49" s="70">
        <f>RegistroTiempoCubrimientoVac!Z10</f>
        <v>1.5401848221786614</v>
      </c>
      <c r="P49" s="137">
        <f>RegistroTiempoCubrimientoVac!AB10</f>
        <v>1.0549074994333143</v>
      </c>
      <c r="Q49" s="51"/>
    </row>
    <row r="50" spans="1:17" ht="4.5" customHeight="1" thickBot="1" x14ac:dyDescent="0.25">
      <c r="A50" s="51"/>
      <c r="B50" s="94">
        <v>0.9</v>
      </c>
      <c r="C50" s="71"/>
      <c r="D50" s="71"/>
      <c r="E50" s="71"/>
      <c r="F50" s="149">
        <f>+$C$26</f>
        <v>0.9</v>
      </c>
      <c r="G50" s="150"/>
      <c r="H50" s="150"/>
      <c r="I50" s="149">
        <f>+$C$26</f>
        <v>0.9</v>
      </c>
      <c r="J50" s="71"/>
      <c r="K50" s="71"/>
      <c r="L50" s="149">
        <f>+$C$26</f>
        <v>0.9</v>
      </c>
      <c r="M50" s="71"/>
      <c r="N50" s="71"/>
      <c r="O50" s="149">
        <f>+$C$26</f>
        <v>0.9</v>
      </c>
      <c r="P50" s="149">
        <f>+$C$26</f>
        <v>0.9</v>
      </c>
      <c r="Q50" s="51"/>
    </row>
    <row r="51" spans="1:17" ht="22.5" customHeight="1" thickBot="1" x14ac:dyDescent="0.25">
      <c r="A51" s="51"/>
      <c r="B51" s="479" t="s">
        <v>21</v>
      </c>
      <c r="C51" s="480"/>
      <c r="D51" s="480"/>
      <c r="E51" s="480"/>
      <c r="F51" s="480"/>
      <c r="G51" s="480"/>
      <c r="H51" s="480"/>
      <c r="I51" s="480"/>
      <c r="J51" s="480"/>
      <c r="K51" s="480"/>
      <c r="L51" s="480"/>
      <c r="M51" s="480"/>
      <c r="N51" s="480"/>
      <c r="O51" s="480"/>
      <c r="P51" s="481"/>
      <c r="Q51" s="51"/>
    </row>
    <row r="52" spans="1:17" x14ac:dyDescent="0.2">
      <c r="A52" s="51"/>
      <c r="B52" s="453"/>
      <c r="C52" s="454"/>
      <c r="D52" s="454"/>
      <c r="E52" s="454"/>
      <c r="F52" s="454"/>
      <c r="G52" s="454"/>
      <c r="H52" s="454"/>
      <c r="I52" s="454"/>
      <c r="J52" s="454"/>
      <c r="K52" s="454"/>
      <c r="L52" s="454"/>
      <c r="M52" s="454"/>
      <c r="N52" s="454"/>
      <c r="O52" s="454"/>
      <c r="P52" s="455"/>
      <c r="Q52" s="51"/>
    </row>
    <row r="53" spans="1:17" x14ac:dyDescent="0.2">
      <c r="A53" s="51"/>
      <c r="B53" s="456"/>
      <c r="C53" s="457"/>
      <c r="D53" s="457"/>
      <c r="E53" s="457"/>
      <c r="F53" s="457"/>
      <c r="G53" s="457"/>
      <c r="H53" s="457"/>
      <c r="I53" s="457"/>
      <c r="J53" s="457"/>
      <c r="K53" s="457"/>
      <c r="L53" s="457"/>
      <c r="M53" s="457"/>
      <c r="N53" s="457"/>
      <c r="O53" s="457"/>
      <c r="P53" s="458"/>
      <c r="Q53" s="51"/>
    </row>
    <row r="54" spans="1:17" x14ac:dyDescent="0.2">
      <c r="A54" s="51"/>
      <c r="B54" s="456"/>
      <c r="C54" s="457"/>
      <c r="D54" s="457"/>
      <c r="E54" s="457"/>
      <c r="F54" s="457"/>
      <c r="G54" s="457"/>
      <c r="H54" s="457"/>
      <c r="I54" s="457"/>
      <c r="J54" s="457"/>
      <c r="K54" s="457"/>
      <c r="L54" s="457"/>
      <c r="M54" s="457"/>
      <c r="N54" s="457"/>
      <c r="O54" s="457"/>
      <c r="P54" s="458"/>
      <c r="Q54" s="51"/>
    </row>
    <row r="55" spans="1:17" x14ac:dyDescent="0.2">
      <c r="A55" s="51"/>
      <c r="B55" s="456"/>
      <c r="C55" s="457"/>
      <c r="D55" s="457"/>
      <c r="E55" s="457"/>
      <c r="F55" s="457"/>
      <c r="G55" s="457"/>
      <c r="H55" s="457"/>
      <c r="I55" s="457"/>
      <c r="J55" s="457"/>
      <c r="K55" s="457"/>
      <c r="L55" s="457"/>
      <c r="M55" s="457"/>
      <c r="N55" s="457"/>
      <c r="O55" s="457"/>
      <c r="P55" s="458"/>
      <c r="Q55" s="51"/>
    </row>
    <row r="56" spans="1:17" x14ac:dyDescent="0.2">
      <c r="A56" s="51"/>
      <c r="B56" s="456"/>
      <c r="C56" s="457"/>
      <c r="D56" s="457"/>
      <c r="E56" s="457"/>
      <c r="F56" s="457"/>
      <c r="G56" s="457"/>
      <c r="H56" s="457"/>
      <c r="I56" s="457"/>
      <c r="J56" s="457"/>
      <c r="K56" s="457"/>
      <c r="L56" s="457"/>
      <c r="M56" s="457"/>
      <c r="N56" s="457"/>
      <c r="O56" s="457"/>
      <c r="P56" s="458"/>
      <c r="Q56" s="51"/>
    </row>
    <row r="57" spans="1:17" x14ac:dyDescent="0.2">
      <c r="A57" s="51"/>
      <c r="B57" s="456"/>
      <c r="C57" s="457"/>
      <c r="D57" s="457"/>
      <c r="E57" s="457"/>
      <c r="F57" s="457"/>
      <c r="G57" s="457"/>
      <c r="H57" s="457"/>
      <c r="I57" s="457"/>
      <c r="J57" s="457"/>
      <c r="K57" s="457"/>
      <c r="L57" s="457"/>
      <c r="M57" s="457"/>
      <c r="N57" s="457"/>
      <c r="O57" s="457"/>
      <c r="P57" s="458"/>
      <c r="Q57" s="51"/>
    </row>
    <row r="58" spans="1:17" x14ac:dyDescent="0.2">
      <c r="A58" s="51"/>
      <c r="B58" s="456"/>
      <c r="C58" s="457"/>
      <c r="D58" s="457"/>
      <c r="E58" s="457"/>
      <c r="F58" s="457"/>
      <c r="G58" s="457"/>
      <c r="H58" s="457"/>
      <c r="I58" s="457"/>
      <c r="J58" s="457"/>
      <c r="K58" s="457"/>
      <c r="L58" s="457"/>
      <c r="M58" s="457"/>
      <c r="N58" s="457"/>
      <c r="O58" s="457"/>
      <c r="P58" s="458"/>
      <c r="Q58" s="51"/>
    </row>
    <row r="59" spans="1:17"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x14ac:dyDescent="0.2">
      <c r="A64" s="51"/>
      <c r="B64" s="456"/>
      <c r="C64" s="457"/>
      <c r="D64" s="457"/>
      <c r="E64" s="457"/>
      <c r="F64" s="457"/>
      <c r="G64" s="457"/>
      <c r="H64" s="457"/>
      <c r="I64" s="457"/>
      <c r="J64" s="457"/>
      <c r="K64" s="457"/>
      <c r="L64" s="457"/>
      <c r="M64" s="457"/>
      <c r="N64" s="457"/>
      <c r="O64" s="457"/>
      <c r="P64" s="458"/>
      <c r="Q64" s="51"/>
    </row>
    <row r="65" spans="1:19" x14ac:dyDescent="0.2">
      <c r="A65" s="51"/>
      <c r="B65" s="456"/>
      <c r="C65" s="457"/>
      <c r="D65" s="457"/>
      <c r="E65" s="457"/>
      <c r="F65" s="457"/>
      <c r="G65" s="457"/>
      <c r="H65" s="457"/>
      <c r="I65" s="457"/>
      <c r="J65" s="457"/>
      <c r="K65" s="457"/>
      <c r="L65" s="457"/>
      <c r="M65" s="457"/>
      <c r="N65" s="457"/>
      <c r="O65" s="457"/>
      <c r="P65" s="458"/>
      <c r="Q65" s="51"/>
    </row>
    <row r="66" spans="1:19" x14ac:dyDescent="0.2">
      <c r="A66" s="51"/>
      <c r="B66" s="456"/>
      <c r="C66" s="457"/>
      <c r="D66" s="457"/>
      <c r="E66" s="457"/>
      <c r="F66" s="457"/>
      <c r="G66" s="457"/>
      <c r="H66" s="457"/>
      <c r="I66" s="457"/>
      <c r="J66" s="457"/>
      <c r="K66" s="457"/>
      <c r="L66" s="457"/>
      <c r="M66" s="457"/>
      <c r="N66" s="457"/>
      <c r="O66" s="457"/>
      <c r="P66" s="458"/>
      <c r="Q66" s="51"/>
    </row>
    <row r="67" spans="1:19" ht="13.5" thickBot="1" x14ac:dyDescent="0.25">
      <c r="A67" s="51"/>
      <c r="B67" s="459"/>
      <c r="C67" s="460"/>
      <c r="D67" s="460"/>
      <c r="E67" s="460"/>
      <c r="F67" s="460"/>
      <c r="G67" s="460"/>
      <c r="H67" s="460"/>
      <c r="I67" s="460"/>
      <c r="J67" s="460"/>
      <c r="K67" s="460"/>
      <c r="L67" s="460"/>
      <c r="M67" s="460"/>
      <c r="N67" s="460"/>
      <c r="O67" s="460"/>
      <c r="P67" s="461"/>
      <c r="Q67" s="51"/>
    </row>
    <row r="68" spans="1:19"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19" ht="15" customHeight="1" x14ac:dyDescent="0.2">
      <c r="A69" s="51"/>
      <c r="B69" s="463" t="s">
        <v>5</v>
      </c>
      <c r="C69" s="466" t="s">
        <v>185</v>
      </c>
      <c r="D69" s="467"/>
      <c r="E69" s="467"/>
      <c r="F69" s="467"/>
      <c r="G69" s="467"/>
      <c r="H69" s="467"/>
      <c r="I69" s="467"/>
      <c r="J69" s="467"/>
      <c r="K69" s="467"/>
      <c r="L69" s="467"/>
      <c r="M69" s="467"/>
      <c r="N69" s="467"/>
      <c r="O69" s="467"/>
      <c r="P69" s="468"/>
      <c r="Q69" s="51"/>
    </row>
    <row r="70" spans="1:19" ht="170.25" customHeight="1" thickBot="1" x14ac:dyDescent="0.25">
      <c r="A70" s="51"/>
      <c r="B70" s="464"/>
      <c r="C70" s="469" t="s">
        <v>338</v>
      </c>
      <c r="D70" s="470"/>
      <c r="E70" s="470"/>
      <c r="F70" s="470"/>
      <c r="G70" s="470"/>
      <c r="H70" s="470"/>
      <c r="I70" s="470"/>
      <c r="J70" s="470"/>
      <c r="K70" s="470"/>
      <c r="L70" s="470"/>
      <c r="M70" s="470"/>
      <c r="N70" s="470"/>
      <c r="O70" s="470"/>
      <c r="P70" s="471"/>
      <c r="Q70" s="51"/>
    </row>
    <row r="71" spans="1:19" ht="15" customHeight="1" x14ac:dyDescent="0.2">
      <c r="A71" s="51"/>
      <c r="B71" s="464"/>
      <c r="C71" s="466" t="s">
        <v>186</v>
      </c>
      <c r="D71" s="467"/>
      <c r="E71" s="467"/>
      <c r="F71" s="467"/>
      <c r="G71" s="467"/>
      <c r="H71" s="467"/>
      <c r="I71" s="467"/>
      <c r="J71" s="467"/>
      <c r="K71" s="467"/>
      <c r="L71" s="467"/>
      <c r="M71" s="467"/>
      <c r="N71" s="467"/>
      <c r="O71" s="467"/>
      <c r="P71" s="468"/>
      <c r="Q71" s="51"/>
    </row>
    <row r="72" spans="1:19" ht="123" customHeight="1" thickBot="1" x14ac:dyDescent="0.25">
      <c r="A72" s="51"/>
      <c r="B72" s="464"/>
      <c r="C72" s="469" t="s">
        <v>339</v>
      </c>
      <c r="D72" s="470"/>
      <c r="E72" s="470"/>
      <c r="F72" s="470"/>
      <c r="G72" s="470"/>
      <c r="H72" s="470"/>
      <c r="I72" s="470"/>
      <c r="J72" s="470"/>
      <c r="K72" s="470"/>
      <c r="L72" s="470"/>
      <c r="M72" s="470"/>
      <c r="N72" s="470"/>
      <c r="O72" s="470"/>
      <c r="P72" s="471"/>
      <c r="Q72" s="51"/>
    </row>
    <row r="73" spans="1:19" ht="15" customHeight="1" x14ac:dyDescent="0.2">
      <c r="A73" s="51"/>
      <c r="B73" s="464"/>
      <c r="C73" s="466" t="s">
        <v>187</v>
      </c>
      <c r="D73" s="467"/>
      <c r="E73" s="467"/>
      <c r="F73" s="467"/>
      <c r="G73" s="467"/>
      <c r="H73" s="467"/>
      <c r="I73" s="467"/>
      <c r="J73" s="467"/>
      <c r="K73" s="467"/>
      <c r="L73" s="467"/>
      <c r="M73" s="467"/>
      <c r="N73" s="467"/>
      <c r="O73" s="467"/>
      <c r="P73" s="468"/>
      <c r="Q73" s="51"/>
    </row>
    <row r="74" spans="1:19" ht="132.6" customHeight="1" thickBot="1" x14ac:dyDescent="0.25">
      <c r="A74" s="51"/>
      <c r="B74" s="464"/>
      <c r="C74" s="445" t="s">
        <v>340</v>
      </c>
      <c r="D74" s="446"/>
      <c r="E74" s="446"/>
      <c r="F74" s="446"/>
      <c r="G74" s="446"/>
      <c r="H74" s="446"/>
      <c r="I74" s="446"/>
      <c r="J74" s="446"/>
      <c r="K74" s="446"/>
      <c r="L74" s="446"/>
      <c r="M74" s="446"/>
      <c r="N74" s="446"/>
      <c r="O74" s="446"/>
      <c r="P74" s="447"/>
      <c r="Q74" s="51"/>
    </row>
    <row r="75" spans="1:19" ht="15" customHeight="1" x14ac:dyDescent="0.2">
      <c r="A75" s="51"/>
      <c r="B75" s="464"/>
      <c r="C75" s="466" t="s">
        <v>188</v>
      </c>
      <c r="D75" s="467"/>
      <c r="E75" s="467"/>
      <c r="F75" s="467"/>
      <c r="G75" s="467"/>
      <c r="H75" s="467"/>
      <c r="I75" s="467"/>
      <c r="J75" s="467"/>
      <c r="K75" s="467"/>
      <c r="L75" s="467"/>
      <c r="M75" s="467"/>
      <c r="N75" s="467"/>
      <c r="O75" s="467"/>
      <c r="P75" s="468"/>
      <c r="Q75" s="51"/>
    </row>
    <row r="76" spans="1:19" ht="89.25" customHeight="1" thickBot="1" x14ac:dyDescent="0.25">
      <c r="A76" s="51"/>
      <c r="B76" s="465"/>
      <c r="C76" s="445" t="s">
        <v>341</v>
      </c>
      <c r="D76" s="446"/>
      <c r="E76" s="446"/>
      <c r="F76" s="446"/>
      <c r="G76" s="446"/>
      <c r="H76" s="446"/>
      <c r="I76" s="446"/>
      <c r="J76" s="446"/>
      <c r="K76" s="446"/>
      <c r="L76" s="446"/>
      <c r="M76" s="446"/>
      <c r="N76" s="446"/>
      <c r="O76" s="446"/>
      <c r="P76" s="447"/>
      <c r="Q76" s="51"/>
    </row>
    <row r="77" spans="1:19" ht="30.75" customHeight="1" thickBot="1" x14ac:dyDescent="0.25">
      <c r="A77" s="51"/>
      <c r="B77" s="53" t="s">
        <v>63</v>
      </c>
      <c r="C77" s="448" t="s">
        <v>183</v>
      </c>
      <c r="D77" s="449"/>
      <c r="E77" s="449"/>
      <c r="F77" s="449"/>
      <c r="G77" s="449"/>
      <c r="H77" s="449"/>
      <c r="I77" s="449"/>
      <c r="J77" s="449"/>
      <c r="K77" s="449"/>
      <c r="L77" s="449"/>
      <c r="M77" s="449"/>
      <c r="N77" s="449"/>
      <c r="O77" s="449"/>
      <c r="P77" s="450"/>
      <c r="Q77" s="51"/>
    </row>
    <row r="78" spans="1:19" ht="27.75" customHeight="1" thickBot="1" x14ac:dyDescent="0.25">
      <c r="A78" s="51"/>
      <c r="B78" s="53" t="s">
        <v>84</v>
      </c>
      <c r="C78" s="451" t="s">
        <v>314</v>
      </c>
      <c r="D78" s="451"/>
      <c r="E78" s="451"/>
      <c r="F78" s="451"/>
      <c r="G78" s="451"/>
      <c r="H78" s="451"/>
      <c r="I78" s="451"/>
      <c r="J78" s="451"/>
      <c r="K78" s="451"/>
      <c r="L78" s="451"/>
      <c r="M78" s="451"/>
      <c r="N78" s="451"/>
      <c r="O78" s="451"/>
      <c r="P78" s="452"/>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46" t="s">
        <v>321</v>
      </c>
      <c r="S129" s="95"/>
    </row>
    <row r="130" spans="2:20" s="50" customFormat="1" x14ac:dyDescent="0.2">
      <c r="B130" s="246" t="s">
        <v>315</v>
      </c>
      <c r="S130" s="95"/>
    </row>
    <row r="131" spans="2:20" s="50" customFormat="1" x14ac:dyDescent="0.2">
      <c r="B131" s="246" t="s">
        <v>316</v>
      </c>
      <c r="S131" s="95"/>
    </row>
    <row r="132" spans="2:20" s="50" customFormat="1" x14ac:dyDescent="0.2">
      <c r="B132" s="246" t="s">
        <v>317</v>
      </c>
      <c r="S132" s="95"/>
    </row>
    <row r="133" spans="2:20" s="50" customFormat="1" ht="18" customHeight="1" x14ac:dyDescent="0.2">
      <c r="B133" s="247" t="s">
        <v>318</v>
      </c>
      <c r="S133" s="95"/>
    </row>
    <row r="134" spans="2:20" s="50" customFormat="1" ht="15.75" customHeight="1" x14ac:dyDescent="0.2">
      <c r="B134" s="59" t="s">
        <v>319</v>
      </c>
      <c r="S134" s="95"/>
    </row>
    <row r="135" spans="2:20" s="50" customFormat="1" ht="15.75" customHeight="1" x14ac:dyDescent="0.2">
      <c r="B135" s="59" t="s">
        <v>320</v>
      </c>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t="s">
        <v>314</v>
      </c>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3:P73"/>
    <mergeCell ref="C74:P74"/>
    <mergeCell ref="C75:P75"/>
    <mergeCell ref="C44:G44"/>
    <mergeCell ref="H44:L44"/>
    <mergeCell ref="M44:P44"/>
    <mergeCell ref="B46:P46"/>
    <mergeCell ref="B48:B49"/>
    <mergeCell ref="B51:P51"/>
    <mergeCell ref="C76:P76"/>
    <mergeCell ref="C77:P77"/>
    <mergeCell ref="C78:P78"/>
    <mergeCell ref="B52:P67"/>
    <mergeCell ref="A68:Q68"/>
    <mergeCell ref="B69:B76"/>
    <mergeCell ref="C69:P69"/>
    <mergeCell ref="C70:P70"/>
    <mergeCell ref="C71:P71"/>
    <mergeCell ref="C72:P72"/>
  </mergeCells>
  <conditionalFormatting sqref="P49">
    <cfRule type="cellIs" dxfId="114" priority="2" stopIfTrue="1" operator="equal">
      <formula>"0"</formula>
    </cfRule>
    <cfRule type="cellIs" dxfId="113" priority="3" stopIfTrue="1" operator="lessThanOrEqual">
      <formula>$S$5</formula>
    </cfRule>
    <cfRule type="cellIs" dxfId="112" priority="4" stopIfTrue="1" operator="greaterThanOrEqual">
      <formula>$S$2</formula>
    </cfRule>
    <cfRule type="cellIs" dxfId="110" priority="5" stopIfTrue="1" operator="between">
      <formula>$S$4</formula>
      <formula>$S$3</formula>
    </cfRule>
  </conditionalFormatting>
  <conditionalFormatting sqref="S2">
    <cfRule type="cellIs" dxfId="111" priority="1" stopIfTrue="1" operator="greaterThanOrEqual">
      <formula>0.95</formula>
    </cfRule>
  </conditionalFormatting>
  <dataValidations count="7">
    <dataValidation type="list" allowBlank="1" showInputMessage="1" showErrorMessage="1" sqref="C18:P18" xr:uid="{D2BD151B-B5AA-41DB-A486-7B9F2E8DF639}">
      <formula1>$B$129:$B$136</formula1>
    </dataValidation>
    <dataValidation type="list" allowBlank="1" showInputMessage="1" showErrorMessage="1" sqref="C32:P32 C36:P36 C34:P34" xr:uid="{1859ADD5-E707-4EE7-B6E7-6DE23874FBA2}">
      <formula1>$Q$103:$Q$108</formula1>
    </dataValidation>
    <dataValidation type="list" allowBlank="1" showInputMessage="1" showErrorMessage="1" sqref="N10:P10" xr:uid="{587E320E-BA8C-4CB1-A37C-9929E1DDCB9A}">
      <formula1>"Economicos,Eficiencia,Eficacia, Efectividad,Calidad"</formula1>
    </dataValidation>
    <dataValidation type="list" allowBlank="1" showInputMessage="1" showErrorMessage="1" sqref="C10:I10" xr:uid="{3E9AD408-27BA-490D-86E6-7BF56558A10C}">
      <formula1>"2023,2024,2025,2026,2027"</formula1>
    </dataValidation>
    <dataValidation type="list" allowBlank="1" showInputMessage="1" showErrorMessage="1" sqref="C78:P78" xr:uid="{10C63C83-2764-4011-AC9D-3D8C95DDFAA5}">
      <formula1>$B$170:$B$173</formula1>
    </dataValidation>
    <dataValidation type="list" allowBlank="1" showInputMessage="1" showErrorMessage="1" sqref="AC13:AE13 C12:P12" xr:uid="{5C16C73C-1E96-40BE-977D-8A1DBEF1A826}">
      <formula1>$B$140:$B$166</formula1>
    </dataValidation>
    <dataValidation type="list" allowBlank="1" showInputMessage="1" showErrorMessage="1" sqref="B129:B135" xr:uid="{93FBE144-10EA-476E-AD34-04E0F1174D14}">
      <formula1>$B$129:$B$135</formula1>
    </dataValidation>
  </dataValidations>
  <pageMargins left="0.7" right="0.7" top="0.75" bottom="0.75" header="0.3" footer="0.3"/>
  <pageSetup orientation="portrait" r:id="rId1"/>
  <ignoredErrors>
    <ignoredError sqref="D49:O49" evalError="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932CA-6B18-409D-BA79-E2492F0ADC2B}">
  <sheetPr>
    <tabColor theme="5" tint="0.59999389629810485"/>
  </sheetPr>
  <dimension ref="A1:AG16"/>
  <sheetViews>
    <sheetView topLeftCell="T2" workbookViewId="0">
      <selection activeCell="AC10" sqref="AC10:AC11"/>
    </sheetView>
  </sheetViews>
  <sheetFormatPr baseColWidth="10" defaultRowHeight="30" customHeight="1" x14ac:dyDescent="0.2"/>
  <cols>
    <col min="1" max="1" width="28.5703125" style="188" customWidth="1"/>
    <col min="2" max="2" width="27" style="165" bestFit="1" customWidth="1"/>
    <col min="3" max="18" width="10.7109375" style="165" customWidth="1"/>
    <col min="19" max="19" width="12.5703125" style="165" customWidth="1"/>
    <col min="20" max="20" width="12" style="165" customWidth="1"/>
    <col min="21" max="21" width="11.85546875" style="165" customWidth="1"/>
    <col min="22" max="22" width="10.7109375" style="165" customWidth="1"/>
    <col min="23" max="23" width="12.28515625" style="165" customWidth="1"/>
    <col min="24" max="24" width="12.42578125" style="165" customWidth="1"/>
    <col min="25" max="25" width="10.7109375" style="165" customWidth="1"/>
    <col min="26" max="26" width="10.7109375" style="190" customWidth="1"/>
    <col min="27" max="27" width="11.42578125" style="190"/>
    <col min="28" max="28" width="19.42578125" style="190" customWidth="1"/>
    <col min="29" max="29" width="52.5703125" style="190" customWidth="1"/>
    <col min="30" max="16384" width="11.42578125" style="165"/>
  </cols>
  <sheetData>
    <row r="1" spans="1:33" ht="30" customHeight="1" x14ac:dyDescent="0.25">
      <c r="A1" s="607"/>
      <c r="B1" s="608" t="s">
        <v>56</v>
      </c>
      <c r="C1" s="608"/>
      <c r="D1" s="608"/>
      <c r="E1" s="608"/>
      <c r="F1" s="608"/>
      <c r="G1" s="608"/>
      <c r="H1" s="608"/>
      <c r="I1" s="608"/>
      <c r="J1" s="608"/>
      <c r="K1" s="608"/>
      <c r="L1" s="608"/>
      <c r="M1" s="608"/>
      <c r="N1" s="608"/>
      <c r="O1" s="608"/>
      <c r="P1" s="608"/>
      <c r="Q1" s="608"/>
      <c r="R1" s="608"/>
      <c r="S1" s="608"/>
      <c r="T1" s="608"/>
      <c r="U1" s="608"/>
      <c r="V1" s="608"/>
      <c r="W1" s="608"/>
      <c r="X1" s="608"/>
      <c r="Y1" s="608"/>
      <c r="Z1" s="608"/>
      <c r="AA1" s="609" t="s">
        <v>57</v>
      </c>
      <c r="AB1" s="610"/>
      <c r="AC1" s="196"/>
      <c r="AD1" s="162"/>
      <c r="AE1" s="162"/>
      <c r="AF1" s="163"/>
      <c r="AG1" s="164"/>
    </row>
    <row r="2" spans="1:33" s="169" customFormat="1" ht="30" customHeight="1" x14ac:dyDescent="0.25">
      <c r="A2" s="607"/>
      <c r="B2" s="608" t="s">
        <v>87</v>
      </c>
      <c r="C2" s="608"/>
      <c r="D2" s="608"/>
      <c r="E2" s="608"/>
      <c r="F2" s="608"/>
      <c r="G2" s="608"/>
      <c r="H2" s="608"/>
      <c r="I2" s="608"/>
      <c r="J2" s="608"/>
      <c r="K2" s="608"/>
      <c r="L2" s="608"/>
      <c r="M2" s="608"/>
      <c r="N2" s="608"/>
      <c r="O2" s="608"/>
      <c r="P2" s="608"/>
      <c r="Q2" s="608"/>
      <c r="R2" s="608"/>
      <c r="S2" s="608"/>
      <c r="T2" s="608"/>
      <c r="U2" s="608"/>
      <c r="V2" s="608"/>
      <c r="W2" s="608"/>
      <c r="X2" s="608"/>
      <c r="Y2" s="608"/>
      <c r="Z2" s="608"/>
      <c r="AA2" s="609" t="s">
        <v>269</v>
      </c>
      <c r="AB2" s="610"/>
      <c r="AC2" s="196"/>
      <c r="AD2" s="166"/>
      <c r="AE2" s="166"/>
      <c r="AF2" s="167"/>
      <c r="AG2" s="168"/>
    </row>
    <row r="3" spans="1:33" s="169" customFormat="1" ht="30" customHeight="1" x14ac:dyDescent="0.25">
      <c r="A3" s="607"/>
      <c r="B3" s="608" t="s">
        <v>89</v>
      </c>
      <c r="C3" s="608"/>
      <c r="D3" s="608"/>
      <c r="E3" s="608"/>
      <c r="F3" s="608"/>
      <c r="G3" s="608"/>
      <c r="H3" s="608"/>
      <c r="I3" s="608"/>
      <c r="J3" s="608"/>
      <c r="K3" s="608"/>
      <c r="L3" s="608"/>
      <c r="M3" s="608"/>
      <c r="N3" s="608"/>
      <c r="O3" s="608"/>
      <c r="P3" s="608"/>
      <c r="Q3" s="608"/>
      <c r="R3" s="608"/>
      <c r="S3" s="608"/>
      <c r="T3" s="608"/>
      <c r="U3" s="608"/>
      <c r="V3" s="608"/>
      <c r="W3" s="608"/>
      <c r="X3" s="608"/>
      <c r="Y3" s="608"/>
      <c r="Z3" s="608"/>
      <c r="AA3" s="609" t="s">
        <v>270</v>
      </c>
      <c r="AB3" s="610"/>
      <c r="AC3" s="196"/>
      <c r="AD3" s="166"/>
      <c r="AE3" s="166"/>
      <c r="AF3" s="167"/>
      <c r="AG3" s="168"/>
    </row>
    <row r="4" spans="1:33" s="169" customFormat="1" ht="30" customHeight="1" x14ac:dyDescent="0.25">
      <c r="A4" s="607"/>
      <c r="B4" s="608" t="s">
        <v>91</v>
      </c>
      <c r="C4" s="608"/>
      <c r="D4" s="608"/>
      <c r="E4" s="608"/>
      <c r="F4" s="608"/>
      <c r="G4" s="608"/>
      <c r="H4" s="608"/>
      <c r="I4" s="608"/>
      <c r="J4" s="608"/>
      <c r="K4" s="608"/>
      <c r="L4" s="608"/>
      <c r="M4" s="608"/>
      <c r="N4" s="608"/>
      <c r="O4" s="608"/>
      <c r="P4" s="608"/>
      <c r="Q4" s="608"/>
      <c r="R4" s="608"/>
      <c r="S4" s="608"/>
      <c r="T4" s="608"/>
      <c r="U4" s="608"/>
      <c r="V4" s="608"/>
      <c r="W4" s="608"/>
      <c r="X4" s="608"/>
      <c r="Y4" s="608"/>
      <c r="Z4" s="608"/>
      <c r="AA4" s="610" t="s">
        <v>271</v>
      </c>
      <c r="AB4" s="610"/>
      <c r="AC4" s="196"/>
      <c r="AD4" s="170"/>
      <c r="AE4" s="170"/>
      <c r="AF4" s="167"/>
      <c r="AG4" s="168"/>
    </row>
    <row r="5" spans="1:33" s="169" customFormat="1" ht="18" x14ac:dyDescent="0.25">
      <c r="A5" s="171"/>
      <c r="B5" s="172"/>
      <c r="C5" s="173"/>
      <c r="D5" s="173"/>
      <c r="E5" s="173"/>
      <c r="F5" s="173"/>
      <c r="G5" s="173"/>
      <c r="H5" s="173"/>
      <c r="I5" s="173"/>
      <c r="J5" s="173"/>
      <c r="K5" s="173"/>
      <c r="L5" s="173"/>
      <c r="M5" s="173"/>
      <c r="N5" s="173"/>
      <c r="O5" s="173"/>
      <c r="P5" s="173"/>
      <c r="Q5" s="173"/>
      <c r="R5" s="173"/>
      <c r="S5" s="173"/>
      <c r="T5" s="173"/>
      <c r="U5" s="173"/>
      <c r="V5" s="173"/>
      <c r="W5" s="174"/>
      <c r="X5" s="174"/>
      <c r="Y5" s="174"/>
      <c r="Z5" s="175"/>
      <c r="AA5" s="175"/>
      <c r="AB5" s="176"/>
      <c r="AC5" s="175"/>
      <c r="AD5" s="170"/>
      <c r="AE5" s="170"/>
      <c r="AF5" s="167"/>
      <c r="AG5" s="168"/>
    </row>
    <row r="6" spans="1:33" s="169" customFormat="1" ht="13.5" customHeight="1" x14ac:dyDescent="0.25">
      <c r="A6" s="177" t="s">
        <v>0</v>
      </c>
      <c r="B6" s="178"/>
      <c r="C6" s="603" t="str">
        <f>+[1]Poblamiento!C12:P12</f>
        <v>GESTION DEL TALENTO HUMANO</v>
      </c>
      <c r="D6" s="603"/>
      <c r="E6" s="603"/>
      <c r="F6" s="603"/>
      <c r="G6" s="603"/>
      <c r="H6" s="603"/>
      <c r="I6" s="603"/>
      <c r="J6" s="603"/>
      <c r="K6" s="603"/>
      <c r="L6" s="603"/>
      <c r="M6" s="603"/>
      <c r="N6" s="603"/>
      <c r="O6" s="603"/>
      <c r="P6" s="603"/>
      <c r="Q6" s="603"/>
      <c r="R6" s="603"/>
      <c r="S6" s="603"/>
      <c r="T6" s="603"/>
      <c r="U6" s="603"/>
      <c r="V6" s="603"/>
      <c r="W6" s="603"/>
      <c r="X6" s="603"/>
      <c r="Y6" s="603"/>
      <c r="Z6" s="176"/>
      <c r="AA6" s="176"/>
      <c r="AB6" s="176"/>
      <c r="AC6" s="176"/>
    </row>
    <row r="7" spans="1:33" s="169" customFormat="1" ht="11.25" customHeight="1" x14ac:dyDescent="0.2">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6"/>
      <c r="AA7" s="176"/>
      <c r="AB7" s="176"/>
      <c r="AC7" s="176"/>
    </row>
    <row r="8" spans="1:33" s="180" customFormat="1" ht="43.5" customHeight="1" thickBot="1" x14ac:dyDescent="0.25">
      <c r="A8" s="604" t="s">
        <v>92</v>
      </c>
      <c r="B8" s="606" t="s">
        <v>20</v>
      </c>
      <c r="C8" s="601" t="s">
        <v>241</v>
      </c>
      <c r="D8" s="602"/>
      <c r="E8" s="601" t="s">
        <v>242</v>
      </c>
      <c r="F8" s="602"/>
      <c r="G8" s="601" t="s">
        <v>243</v>
      </c>
      <c r="H8" s="602"/>
      <c r="I8" s="601" t="s">
        <v>244</v>
      </c>
      <c r="J8" s="602"/>
      <c r="K8" s="601" t="s">
        <v>245</v>
      </c>
      <c r="L8" s="602"/>
      <c r="M8" s="601" t="s">
        <v>246</v>
      </c>
      <c r="N8" s="602"/>
      <c r="O8" s="601" t="s">
        <v>247</v>
      </c>
      <c r="P8" s="602"/>
      <c r="Q8" s="601" t="s">
        <v>248</v>
      </c>
      <c r="R8" s="602"/>
      <c r="S8" s="601" t="s">
        <v>249</v>
      </c>
      <c r="T8" s="602"/>
      <c r="U8" s="601" t="s">
        <v>250</v>
      </c>
      <c r="V8" s="602"/>
      <c r="W8" s="601" t="s">
        <v>251</v>
      </c>
      <c r="X8" s="602"/>
      <c r="Y8" s="601" t="s">
        <v>252</v>
      </c>
      <c r="Z8" s="602"/>
      <c r="AA8" s="601" t="s">
        <v>342</v>
      </c>
      <c r="AB8" s="602"/>
      <c r="AC8" s="598" t="s">
        <v>94</v>
      </c>
    </row>
    <row r="9" spans="1:33" s="183" customFormat="1" ht="30" customHeight="1" thickBot="1" x14ac:dyDescent="0.25">
      <c r="A9" s="605"/>
      <c r="B9" s="604"/>
      <c r="C9" s="181" t="s">
        <v>241</v>
      </c>
      <c r="D9" s="182" t="s">
        <v>253</v>
      </c>
      <c r="E9" s="181" t="s">
        <v>242</v>
      </c>
      <c r="F9" s="182" t="s">
        <v>254</v>
      </c>
      <c r="G9" s="181" t="s">
        <v>243</v>
      </c>
      <c r="H9" s="182" t="s">
        <v>255</v>
      </c>
      <c r="I9" s="181" t="s">
        <v>244</v>
      </c>
      <c r="J9" s="182" t="s">
        <v>256</v>
      </c>
      <c r="K9" s="181" t="s">
        <v>245</v>
      </c>
      <c r="L9" s="182" t="s">
        <v>257</v>
      </c>
      <c r="M9" s="181" t="s">
        <v>246</v>
      </c>
      <c r="N9" s="182" t="s">
        <v>258</v>
      </c>
      <c r="O9" s="181" t="s">
        <v>247</v>
      </c>
      <c r="P9" s="182" t="s">
        <v>259</v>
      </c>
      <c r="Q9" s="181" t="s">
        <v>248</v>
      </c>
      <c r="R9" s="182" t="s">
        <v>260</v>
      </c>
      <c r="S9" s="181" t="s">
        <v>249</v>
      </c>
      <c r="T9" s="182" t="s">
        <v>261</v>
      </c>
      <c r="U9" s="181" t="s">
        <v>250</v>
      </c>
      <c r="V9" s="182" t="s">
        <v>262</v>
      </c>
      <c r="W9" s="181" t="s">
        <v>251</v>
      </c>
      <c r="X9" s="182" t="s">
        <v>263</v>
      </c>
      <c r="Y9" s="181" t="s">
        <v>252</v>
      </c>
      <c r="Z9" s="182" t="s">
        <v>264</v>
      </c>
      <c r="AA9" s="181" t="s">
        <v>265</v>
      </c>
      <c r="AB9" s="182" t="s">
        <v>343</v>
      </c>
      <c r="AC9" s="599"/>
    </row>
    <row r="10" spans="1:33" s="169" customFormat="1" ht="90" customHeight="1" x14ac:dyDescent="0.2">
      <c r="A10" s="600" t="s">
        <v>279</v>
      </c>
      <c r="B10" s="113" t="str">
        <f>TiempoCubrimientoVac!B40</f>
        <v>Promedio de días para la provisión</v>
      </c>
      <c r="C10" s="184">
        <v>55</v>
      </c>
      <c r="D10" s="594">
        <f>IF(C10=0," ",C10/C11)</f>
        <v>0.87579617834394907</v>
      </c>
      <c r="E10" s="184">
        <f>C10</f>
        <v>55</v>
      </c>
      <c r="F10" s="594">
        <f>IF(E10=0," ",E10/E11)</f>
        <v>0.83688374923919662</v>
      </c>
      <c r="G10" s="184">
        <f>E10</f>
        <v>55</v>
      </c>
      <c r="H10" s="594">
        <f>IF(G10=0,0,G10/G11)</f>
        <v>1.0756894191277135</v>
      </c>
      <c r="I10" s="184">
        <f>G10</f>
        <v>55</v>
      </c>
      <c r="J10" s="594">
        <f>IF(I10=0,0,I10/I11)</f>
        <v>1.3095238095238095</v>
      </c>
      <c r="K10" s="184">
        <f>I10</f>
        <v>55</v>
      </c>
      <c r="L10" s="594">
        <f>IF(K10=0,0,K10/K11)</f>
        <v>0.97552323518978357</v>
      </c>
      <c r="M10" s="184">
        <f>K10</f>
        <v>55</v>
      </c>
      <c r="N10" s="594">
        <f>IF(M10=0,0,M10/M11)</f>
        <v>1.5419119708438462</v>
      </c>
      <c r="O10" s="184">
        <f>M10</f>
        <v>55</v>
      </c>
      <c r="P10" s="594" t="e">
        <f>IF(O10=0,0,O10/O11)</f>
        <v>#VALUE!</v>
      </c>
      <c r="Q10" s="184">
        <f>O10</f>
        <v>55</v>
      </c>
      <c r="R10" s="594">
        <f>IF(Q10=0,0,Q10/Q11)</f>
        <v>0.9059463020919124</v>
      </c>
      <c r="S10" s="184">
        <f>Q10</f>
        <v>55</v>
      </c>
      <c r="T10" s="594">
        <f>IF(S10=0,0,S10/S11)</f>
        <v>1.0067728354384038</v>
      </c>
      <c r="U10" s="233">
        <v>55</v>
      </c>
      <c r="V10" s="594">
        <f>IF(U10=0,0,U10/U11)</f>
        <v>1.1702127659574468</v>
      </c>
      <c r="W10" s="233">
        <f>U10</f>
        <v>55</v>
      </c>
      <c r="X10" s="594">
        <f>IF(W10=0,0,W10/W11)</f>
        <v>0.89054404145077726</v>
      </c>
      <c r="Y10" s="233">
        <f>W10</f>
        <v>55</v>
      </c>
      <c r="Z10" s="594">
        <f>IF(Y10=0,0,Y10/Y11)</f>
        <v>1.5401848221786614</v>
      </c>
      <c r="AA10" s="184">
        <f>Y10</f>
        <v>55</v>
      </c>
      <c r="AB10" s="594">
        <f>IF(AA10=0," ",AA10/AA11)</f>
        <v>1.0549074994333143</v>
      </c>
      <c r="AC10" s="596" t="s">
        <v>346</v>
      </c>
    </row>
    <row r="11" spans="1:33" s="169" customFormat="1" ht="117.75" customHeight="1" thickBot="1" x14ac:dyDescent="0.25">
      <c r="A11" s="600"/>
      <c r="B11" s="113" t="str">
        <f>TiempoCubrimientoVac!B41</f>
        <v>Promedio de días en el cubrimiento de vacantes</v>
      </c>
      <c r="C11" s="287">
        <v>62.8</v>
      </c>
      <c r="D11" s="595"/>
      <c r="E11" s="286">
        <v>65.72</v>
      </c>
      <c r="F11" s="595"/>
      <c r="G11" s="287">
        <v>51.13</v>
      </c>
      <c r="H11" s="595"/>
      <c r="I11" s="286">
        <v>42</v>
      </c>
      <c r="J11" s="595"/>
      <c r="K11" s="286">
        <v>56.38</v>
      </c>
      <c r="L11" s="595"/>
      <c r="M11" s="286">
        <v>35.67</v>
      </c>
      <c r="N11" s="595"/>
      <c r="O11" s="187" t="s">
        <v>337</v>
      </c>
      <c r="P11" s="595"/>
      <c r="Q11" s="284">
        <v>60.71</v>
      </c>
      <c r="R11" s="595"/>
      <c r="S11" s="284">
        <v>54.63</v>
      </c>
      <c r="T11" s="595"/>
      <c r="U11" s="285">
        <v>47</v>
      </c>
      <c r="V11" s="595"/>
      <c r="W11" s="285">
        <v>61.76</v>
      </c>
      <c r="X11" s="595"/>
      <c r="Y11" s="284">
        <v>35.71</v>
      </c>
      <c r="Z11" s="595"/>
      <c r="AA11" s="185">
        <f>AVERAGE(C11,E11,G11,I11,K11,M11,Q11,S11,U11,W11,Y11)</f>
        <v>52.137272727272723</v>
      </c>
      <c r="AB11" s="595"/>
      <c r="AC11" s="597"/>
    </row>
    <row r="12" spans="1:33" ht="30" customHeight="1" x14ac:dyDescent="0.2">
      <c r="F12" s="189"/>
      <c r="G12" s="189"/>
      <c r="H12" s="189"/>
      <c r="I12" s="189"/>
      <c r="J12" s="189"/>
      <c r="K12" s="189"/>
      <c r="L12" s="189"/>
      <c r="M12" s="189"/>
      <c r="N12" s="189"/>
      <c r="O12" s="189"/>
      <c r="P12" s="189"/>
      <c r="Q12" s="189"/>
      <c r="R12" s="189"/>
      <c r="S12" s="189"/>
      <c r="T12" s="189"/>
      <c r="U12" s="189"/>
      <c r="V12" s="189"/>
    </row>
    <row r="13" spans="1:33" ht="30" customHeight="1" x14ac:dyDescent="0.2">
      <c r="I13" s="227"/>
      <c r="AB13" s="163"/>
      <c r="AC13" s="189"/>
      <c r="AD13" s="189"/>
      <c r="AE13" s="189"/>
    </row>
    <row r="14" spans="1:33" ht="30" customHeight="1" x14ac:dyDescent="0.2">
      <c r="AB14" s="165"/>
      <c r="AC14" s="227"/>
      <c r="AE14" s="218"/>
    </row>
    <row r="15" spans="1:33" ht="30" customHeight="1" x14ac:dyDescent="0.2">
      <c r="AB15" s="165"/>
      <c r="AC15" s="227"/>
      <c r="AE15" s="228"/>
    </row>
    <row r="16" spans="1:33" ht="30" customHeight="1" x14ac:dyDescent="0.2">
      <c r="AB16" s="165"/>
      <c r="AC16" s="227"/>
      <c r="AE16" s="228"/>
    </row>
  </sheetData>
  <sheetProtection formatCells="0" formatColumns="0" formatRows="0" insertRows="0"/>
  <mergeCells count="41">
    <mergeCell ref="A1:A4"/>
    <mergeCell ref="B1:Z1"/>
    <mergeCell ref="AA1:AB1"/>
    <mergeCell ref="B2:Z2"/>
    <mergeCell ref="AA2:AB2"/>
    <mergeCell ref="B3:Z3"/>
    <mergeCell ref="AA3:AB3"/>
    <mergeCell ref="B4:Z4"/>
    <mergeCell ref="AA4:AB4"/>
    <mergeCell ref="C6:Y6"/>
    <mergeCell ref="A8:A9"/>
    <mergeCell ref="B8:B9"/>
    <mergeCell ref="C8:D8"/>
    <mergeCell ref="E8:F8"/>
    <mergeCell ref="G8:H8"/>
    <mergeCell ref="I8:J8"/>
    <mergeCell ref="K8:L8"/>
    <mergeCell ref="M8:N8"/>
    <mergeCell ref="O8:P8"/>
    <mergeCell ref="Q8:R8"/>
    <mergeCell ref="S8:T8"/>
    <mergeCell ref="U8:V8"/>
    <mergeCell ref="W8:X8"/>
    <mergeCell ref="Y8:Z8"/>
    <mergeCell ref="AA8:AB8"/>
    <mergeCell ref="AC8:AC9"/>
    <mergeCell ref="A10:A11"/>
    <mergeCell ref="D10:D11"/>
    <mergeCell ref="F10:F11"/>
    <mergeCell ref="H10:H11"/>
    <mergeCell ref="J10:J11"/>
    <mergeCell ref="L10:L11"/>
    <mergeCell ref="N10:N11"/>
    <mergeCell ref="P10:P11"/>
    <mergeCell ref="R10:R11"/>
    <mergeCell ref="T10:T11"/>
    <mergeCell ref="V10:V11"/>
    <mergeCell ref="X10:X11"/>
    <mergeCell ref="Z10:Z11"/>
    <mergeCell ref="AB10:AB11"/>
    <mergeCell ref="AC10:AC11"/>
  </mergeCells>
  <conditionalFormatting sqref="V10">
    <cfRule type="cellIs" dxfId="109" priority="1" stopIfTrue="1" operator="equal">
      <formula>"0"</formula>
    </cfRule>
    <cfRule type="cellIs" dxfId="108" priority="2" stopIfTrue="1" operator="lessThanOrEqual">
      <formula>#REF!</formula>
    </cfRule>
    <cfRule type="cellIs" dxfId="107" priority="3" stopIfTrue="1" operator="greaterThanOrEqual">
      <formula>#REF!</formula>
    </cfRule>
    <cfRule type="cellIs" dxfId="106" priority="4" stopIfTrue="1" operator="between">
      <formula>#REF!</formula>
      <formula>#REF!</formula>
    </cfRule>
  </conditionalFormatting>
  <pageMargins left="0.7" right="0.7" top="0.75" bottom="0.75" header="0.3" footer="0.3"/>
  <pageSetup orientation="portrait" r:id="rId1"/>
  <ignoredErrors>
    <ignoredError sqref="D10:D11 J11 X10:X11" evalError="1"/>
    <ignoredError sqref="E10:G10 K10:N10 F11 H11 I10 L11 N11 P11 P10 R10 T10 R11 T11 V10 V11" evalError="1" formula="1"/>
    <ignoredError sqref="Z11 AB11"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FA402-786E-4F8E-9F3B-B903CDC6453D}">
  <sheetPr>
    <tabColor rgb="FFFFC000"/>
  </sheetPr>
  <dimension ref="A1:T180"/>
  <sheetViews>
    <sheetView topLeftCell="A70" workbookViewId="0">
      <selection activeCell="C76" sqref="C76:P76"/>
    </sheetView>
  </sheetViews>
  <sheetFormatPr baseColWidth="10" defaultRowHeight="12.75" x14ac:dyDescent="0.2"/>
  <cols>
    <col min="1" max="1" width="3" style="49" customWidth="1"/>
    <col min="2" max="2" width="30" style="49" customWidth="1"/>
    <col min="3" max="3" width="16.7109375" style="49" customWidth="1"/>
    <col min="4" max="4" width="9" style="49" customWidth="1"/>
    <col min="5" max="5" width="7.5703125" style="49" customWidth="1"/>
    <col min="6" max="6" width="9.5703125" style="49" bestFit="1" customWidth="1"/>
    <col min="7" max="7" width="7.7109375" style="49" customWidth="1"/>
    <col min="8" max="8" width="8.5703125" style="49" customWidth="1"/>
    <col min="9" max="9" width="9.5703125" style="49" bestFit="1" customWidth="1"/>
    <col min="10" max="10" width="9.85546875" style="49" customWidth="1"/>
    <col min="11" max="11" width="10.7109375" style="49" customWidth="1"/>
    <col min="12" max="12" width="9.5703125" style="49" bestFit="1" customWidth="1"/>
    <col min="13" max="13" width="8.42578125" style="49" customWidth="1"/>
    <col min="14" max="14" width="6.42578125" style="49" customWidth="1"/>
    <col min="15" max="15" width="11" style="49" customWidth="1"/>
    <col min="16" max="16" width="14.14062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573"/>
      <c r="C2" s="576" t="s">
        <v>56</v>
      </c>
      <c r="D2" s="577"/>
      <c r="E2" s="577"/>
      <c r="F2" s="577"/>
      <c r="G2" s="577"/>
      <c r="H2" s="577"/>
      <c r="I2" s="577"/>
      <c r="J2" s="577"/>
      <c r="K2" s="577"/>
      <c r="L2" s="577"/>
      <c r="M2" s="578"/>
      <c r="N2" s="579" t="s">
        <v>178</v>
      </c>
      <c r="O2" s="580"/>
      <c r="P2" s="581"/>
      <c r="S2" s="116">
        <f>+C26</f>
        <v>0.9</v>
      </c>
    </row>
    <row r="3" spans="1:19" ht="15.75" customHeight="1" x14ac:dyDescent="0.2">
      <c r="B3" s="574"/>
      <c r="C3" s="582" t="s">
        <v>58</v>
      </c>
      <c r="D3" s="583"/>
      <c r="E3" s="583"/>
      <c r="F3" s="583"/>
      <c r="G3" s="583"/>
      <c r="H3" s="583"/>
      <c r="I3" s="583"/>
      <c r="J3" s="583"/>
      <c r="K3" s="583"/>
      <c r="L3" s="583"/>
      <c r="M3" s="584"/>
      <c r="N3" s="585" t="s">
        <v>269</v>
      </c>
      <c r="O3" s="586"/>
      <c r="P3" s="587"/>
      <c r="S3" s="96">
        <v>9.9900000000000003E-2</v>
      </c>
    </row>
    <row r="4" spans="1:19" ht="15.75" customHeight="1" x14ac:dyDescent="0.2">
      <c r="B4" s="574"/>
      <c r="C4" s="582" t="s">
        <v>59</v>
      </c>
      <c r="D4" s="583"/>
      <c r="E4" s="583"/>
      <c r="F4" s="583"/>
      <c r="G4" s="583"/>
      <c r="H4" s="583"/>
      <c r="I4" s="583"/>
      <c r="J4" s="583"/>
      <c r="K4" s="583"/>
      <c r="L4" s="583"/>
      <c r="M4" s="584"/>
      <c r="N4" s="585" t="s">
        <v>179</v>
      </c>
      <c r="O4" s="586"/>
      <c r="P4" s="587"/>
      <c r="S4" s="96">
        <v>0.05</v>
      </c>
    </row>
    <row r="5" spans="1:19" ht="16.5" customHeight="1" thickBot="1" x14ac:dyDescent="0.25">
      <c r="B5" s="575"/>
      <c r="C5" s="588" t="s">
        <v>60</v>
      </c>
      <c r="D5" s="589"/>
      <c r="E5" s="589"/>
      <c r="F5" s="589"/>
      <c r="G5" s="589"/>
      <c r="H5" s="589"/>
      <c r="I5" s="589"/>
      <c r="J5" s="589"/>
      <c r="K5" s="589"/>
      <c r="L5" s="589"/>
      <c r="M5" s="590"/>
      <c r="N5" s="591" t="s">
        <v>61</v>
      </c>
      <c r="O5" s="592"/>
      <c r="P5" s="593"/>
      <c r="S5" s="148">
        <v>4.9999990000000001E-2</v>
      </c>
    </row>
    <row r="6" spans="1:19" ht="13.5" thickBot="1" x14ac:dyDescent="0.25">
      <c r="B6" s="85"/>
      <c r="C6" s="85"/>
      <c r="D6" s="85"/>
      <c r="E6" s="85"/>
      <c r="F6" s="85"/>
      <c r="G6" s="85"/>
      <c r="H6" s="85"/>
      <c r="I6" s="85"/>
      <c r="J6" s="85"/>
      <c r="K6" s="85"/>
      <c r="L6" s="85"/>
      <c r="M6" s="85"/>
      <c r="N6" s="85"/>
      <c r="O6" s="85"/>
      <c r="P6" s="85"/>
      <c r="S6" s="96"/>
    </row>
    <row r="7" spans="1:19" x14ac:dyDescent="0.2">
      <c r="A7" s="51"/>
      <c r="B7" s="555" t="s">
        <v>65</v>
      </c>
      <c r="C7" s="556"/>
      <c r="D7" s="556"/>
      <c r="E7" s="556"/>
      <c r="F7" s="556"/>
      <c r="G7" s="556"/>
      <c r="H7" s="556"/>
      <c r="I7" s="556"/>
      <c r="J7" s="556"/>
      <c r="K7" s="556"/>
      <c r="L7" s="556"/>
      <c r="M7" s="556"/>
      <c r="N7" s="556"/>
      <c r="O7" s="556"/>
      <c r="P7" s="557"/>
      <c r="Q7" s="51"/>
      <c r="S7" s="96"/>
    </row>
    <row r="8" spans="1:19" ht="13.5" thickBot="1" x14ac:dyDescent="0.25">
      <c r="A8" s="51"/>
      <c r="B8" s="558"/>
      <c r="C8" s="559"/>
      <c r="D8" s="559"/>
      <c r="E8" s="559"/>
      <c r="F8" s="559"/>
      <c r="G8" s="559"/>
      <c r="H8" s="559"/>
      <c r="I8" s="559"/>
      <c r="J8" s="559"/>
      <c r="K8" s="559"/>
      <c r="L8" s="559"/>
      <c r="M8" s="559"/>
      <c r="N8" s="559"/>
      <c r="O8" s="559"/>
      <c r="P8" s="560"/>
      <c r="Q8" s="51"/>
    </row>
    <row r="9" spans="1:19" ht="6.75" customHeight="1" thickBot="1" x14ac:dyDescent="0.25">
      <c r="A9" s="51"/>
      <c r="B9" s="561"/>
      <c r="C9" s="561"/>
      <c r="D9" s="561"/>
      <c r="E9" s="561"/>
      <c r="F9" s="561"/>
      <c r="G9" s="561"/>
      <c r="H9" s="561"/>
      <c r="I9" s="561"/>
      <c r="J9" s="561"/>
      <c r="K9" s="561"/>
      <c r="L9" s="561"/>
      <c r="M9" s="561"/>
      <c r="N9" s="561"/>
      <c r="O9" s="561"/>
      <c r="P9" s="561"/>
      <c r="Q9" s="51"/>
    </row>
    <row r="10" spans="1:19" ht="26.25" customHeight="1" thickBot="1" x14ac:dyDescent="0.25">
      <c r="A10" s="51"/>
      <c r="B10" s="86" t="s">
        <v>83</v>
      </c>
      <c r="C10" s="562">
        <v>2024</v>
      </c>
      <c r="D10" s="563"/>
      <c r="E10" s="563"/>
      <c r="F10" s="563"/>
      <c r="G10" s="563"/>
      <c r="H10" s="563"/>
      <c r="I10" s="564"/>
      <c r="J10" s="565" t="s">
        <v>1</v>
      </c>
      <c r="K10" s="566"/>
      <c r="L10" s="566"/>
      <c r="M10" s="566"/>
      <c r="N10" s="567" t="s">
        <v>184</v>
      </c>
      <c r="O10" s="568"/>
      <c r="P10" s="569"/>
      <c r="Q10" s="51"/>
    </row>
    <row r="11" spans="1:19" ht="4.5" customHeight="1" thickBot="1" x14ac:dyDescent="0.25">
      <c r="A11" s="51"/>
      <c r="B11" s="570"/>
      <c r="C11" s="571"/>
      <c r="D11" s="571"/>
      <c r="E11" s="571"/>
      <c r="F11" s="571"/>
      <c r="G11" s="571"/>
      <c r="H11" s="571"/>
      <c r="I11" s="571"/>
      <c r="J11" s="571"/>
      <c r="K11" s="571"/>
      <c r="L11" s="571"/>
      <c r="M11" s="571"/>
      <c r="N11" s="571"/>
      <c r="O11" s="571"/>
      <c r="P11" s="572"/>
      <c r="Q11" s="51"/>
    </row>
    <row r="12" spans="1:19" ht="15.75" thickBot="1" x14ac:dyDescent="0.3">
      <c r="A12" s="51"/>
      <c r="B12" s="60" t="s">
        <v>0</v>
      </c>
      <c r="C12" s="544" t="s">
        <v>171</v>
      </c>
      <c r="D12" s="544"/>
      <c r="E12" s="544"/>
      <c r="F12" s="544"/>
      <c r="G12" s="544"/>
      <c r="H12" s="544"/>
      <c r="I12" s="544"/>
      <c r="J12" s="544"/>
      <c r="K12" s="544"/>
      <c r="L12" s="544"/>
      <c r="M12" s="544"/>
      <c r="N12" s="544"/>
      <c r="O12" s="544"/>
      <c r="P12" s="545"/>
      <c r="Q12" s="51"/>
    </row>
    <row r="13" spans="1:19" ht="4.5" customHeight="1" thickBot="1" x14ac:dyDescent="0.25">
      <c r="A13" s="51"/>
      <c r="B13" s="499"/>
      <c r="C13" s="500"/>
      <c r="D13" s="500"/>
      <c r="E13" s="500"/>
      <c r="F13" s="500"/>
      <c r="G13" s="500"/>
      <c r="H13" s="500"/>
      <c r="I13" s="500"/>
      <c r="J13" s="500"/>
      <c r="K13" s="500"/>
      <c r="L13" s="500"/>
      <c r="M13" s="500"/>
      <c r="N13" s="500"/>
      <c r="O13" s="500"/>
      <c r="P13" s="501"/>
      <c r="Q13" s="51"/>
    </row>
    <row r="14" spans="1:19" ht="18" customHeight="1" thickBot="1" x14ac:dyDescent="0.25">
      <c r="A14" s="51"/>
      <c r="B14" s="60" t="s">
        <v>6</v>
      </c>
      <c r="C14" s="546" t="s">
        <v>231</v>
      </c>
      <c r="D14" s="547"/>
      <c r="E14" s="547"/>
      <c r="F14" s="547"/>
      <c r="G14" s="547"/>
      <c r="H14" s="547"/>
      <c r="I14" s="547"/>
      <c r="J14" s="547"/>
      <c r="K14" s="547"/>
      <c r="L14" s="547"/>
      <c r="M14" s="547"/>
      <c r="N14" s="547"/>
      <c r="O14" s="547"/>
      <c r="P14" s="548"/>
      <c r="Q14" s="51"/>
    </row>
    <row r="15" spans="1:19" ht="4.5" customHeight="1" thickBot="1" x14ac:dyDescent="0.25">
      <c r="A15" s="51"/>
      <c r="B15" s="512"/>
      <c r="C15" s="513"/>
      <c r="D15" s="513"/>
      <c r="E15" s="513"/>
      <c r="F15" s="513"/>
      <c r="G15" s="513"/>
      <c r="H15" s="513"/>
      <c r="I15" s="513"/>
      <c r="J15" s="513"/>
      <c r="K15" s="513"/>
      <c r="L15" s="513"/>
      <c r="M15" s="513"/>
      <c r="N15" s="513"/>
      <c r="O15" s="513"/>
      <c r="P15" s="514"/>
      <c r="Q15" s="51"/>
    </row>
    <row r="16" spans="1:19" ht="32.25" customHeight="1" thickBot="1" x14ac:dyDescent="0.25">
      <c r="A16" s="51"/>
      <c r="B16" s="60" t="s">
        <v>25</v>
      </c>
      <c r="C16" s="552" t="s">
        <v>232</v>
      </c>
      <c r="D16" s="553"/>
      <c r="E16" s="553"/>
      <c r="F16" s="553"/>
      <c r="G16" s="553"/>
      <c r="H16" s="553"/>
      <c r="I16" s="553"/>
      <c r="J16" s="553"/>
      <c r="K16" s="553"/>
      <c r="L16" s="553"/>
      <c r="M16" s="553"/>
      <c r="N16" s="553"/>
      <c r="O16" s="553"/>
      <c r="P16" s="554"/>
      <c r="Q16" s="51"/>
    </row>
    <row r="17" spans="1:20" ht="4.5" customHeight="1" thickBot="1" x14ac:dyDescent="0.25">
      <c r="A17" s="51"/>
      <c r="B17" s="512"/>
      <c r="C17" s="513"/>
      <c r="D17" s="513"/>
      <c r="E17" s="513"/>
      <c r="F17" s="513"/>
      <c r="G17" s="513"/>
      <c r="H17" s="513"/>
      <c r="I17" s="513"/>
      <c r="J17" s="513"/>
      <c r="K17" s="513"/>
      <c r="L17" s="513"/>
      <c r="M17" s="513"/>
      <c r="N17" s="513"/>
      <c r="O17" s="513"/>
      <c r="P17" s="514"/>
      <c r="Q17" s="51"/>
    </row>
    <row r="18" spans="1:20" ht="26.25" customHeight="1" thickBot="1" x14ac:dyDescent="0.25">
      <c r="A18" s="51"/>
      <c r="B18" s="60" t="s">
        <v>11</v>
      </c>
      <c r="C18" s="531" t="s">
        <v>320</v>
      </c>
      <c r="D18" s="532"/>
      <c r="E18" s="532"/>
      <c r="F18" s="532"/>
      <c r="G18" s="532"/>
      <c r="H18" s="532"/>
      <c r="I18" s="532"/>
      <c r="J18" s="532"/>
      <c r="K18" s="532"/>
      <c r="L18" s="532"/>
      <c r="M18" s="532"/>
      <c r="N18" s="532"/>
      <c r="O18" s="532"/>
      <c r="P18" s="533"/>
      <c r="Q18" s="51"/>
    </row>
    <row r="19" spans="1:20" ht="4.5" customHeight="1" thickBot="1" x14ac:dyDescent="0.25">
      <c r="A19" s="51"/>
      <c r="B19" s="534"/>
      <c r="C19" s="534"/>
      <c r="D19" s="534"/>
      <c r="E19" s="534"/>
      <c r="F19" s="534"/>
      <c r="G19" s="534"/>
      <c r="H19" s="534"/>
      <c r="I19" s="534"/>
      <c r="J19" s="534"/>
      <c r="K19" s="534"/>
      <c r="L19" s="534"/>
      <c r="M19" s="534"/>
      <c r="N19" s="534"/>
      <c r="O19" s="534"/>
      <c r="P19" s="534"/>
      <c r="Q19" s="51"/>
    </row>
    <row r="20" spans="1:20"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20" ht="4.5" customHeight="1" thickBot="1" x14ac:dyDescent="0.25">
      <c r="A21" s="51"/>
      <c r="B21" s="538"/>
      <c r="C21" s="539"/>
      <c r="D21" s="539"/>
      <c r="E21" s="539"/>
      <c r="F21" s="539"/>
      <c r="G21" s="539"/>
      <c r="H21" s="539"/>
      <c r="I21" s="539"/>
      <c r="J21" s="539"/>
      <c r="K21" s="539"/>
      <c r="L21" s="539"/>
      <c r="M21" s="539"/>
      <c r="N21" s="539"/>
      <c r="O21" s="539"/>
      <c r="P21" s="540"/>
      <c r="Q21" s="51"/>
    </row>
    <row r="22" spans="1:20" ht="40.5" customHeight="1" thickBot="1" x14ac:dyDescent="0.25">
      <c r="A22" s="51"/>
      <c r="B22" s="60" t="s">
        <v>3</v>
      </c>
      <c r="C22" s="541" t="s">
        <v>233</v>
      </c>
      <c r="D22" s="542"/>
      <c r="E22" s="542"/>
      <c r="F22" s="542"/>
      <c r="G22" s="542"/>
      <c r="H22" s="542"/>
      <c r="I22" s="542"/>
      <c r="J22" s="542"/>
      <c r="K22" s="542"/>
      <c r="L22" s="542"/>
      <c r="M22" s="542"/>
      <c r="N22" s="542"/>
      <c r="O22" s="542"/>
      <c r="P22" s="543"/>
      <c r="Q22" s="142"/>
      <c r="R22" s="143"/>
      <c r="S22" s="144"/>
      <c r="T22" s="143"/>
    </row>
    <row r="23" spans="1:20" ht="4.5" customHeight="1" thickBot="1" x14ac:dyDescent="0.25">
      <c r="A23" s="51"/>
      <c r="B23" s="512"/>
      <c r="C23" s="513"/>
      <c r="D23" s="513"/>
      <c r="E23" s="513"/>
      <c r="F23" s="513"/>
      <c r="G23" s="513"/>
      <c r="H23" s="513"/>
      <c r="I23" s="513"/>
      <c r="J23" s="513"/>
      <c r="K23" s="513"/>
      <c r="L23" s="513"/>
      <c r="M23" s="513"/>
      <c r="N23" s="513"/>
      <c r="O23" s="513"/>
      <c r="P23" s="514"/>
      <c r="Q23" s="51"/>
    </row>
    <row r="24" spans="1:20" ht="137.25" customHeight="1" thickBot="1" x14ac:dyDescent="0.25">
      <c r="A24" s="51"/>
      <c r="B24" s="60" t="s">
        <v>12</v>
      </c>
      <c r="C24" s="516" t="s">
        <v>266</v>
      </c>
      <c r="D24" s="517"/>
      <c r="E24" s="517"/>
      <c r="F24" s="517"/>
      <c r="G24" s="517"/>
      <c r="H24" s="517"/>
      <c r="I24" s="517"/>
      <c r="J24" s="517"/>
      <c r="K24" s="517"/>
      <c r="L24" s="517"/>
      <c r="M24" s="517"/>
      <c r="N24" s="517"/>
      <c r="O24" s="517"/>
      <c r="P24" s="518"/>
      <c r="Q24" s="145"/>
    </row>
    <row r="25" spans="1:20" ht="4.5" customHeight="1" thickBot="1" x14ac:dyDescent="0.25">
      <c r="A25" s="51"/>
      <c r="B25" s="519"/>
      <c r="C25" s="520"/>
      <c r="D25" s="520"/>
      <c r="E25" s="520"/>
      <c r="F25" s="520"/>
      <c r="G25" s="520"/>
      <c r="H25" s="520"/>
      <c r="I25" s="520"/>
      <c r="J25" s="520"/>
      <c r="K25" s="520"/>
      <c r="L25" s="520"/>
      <c r="M25" s="520"/>
      <c r="N25" s="520"/>
      <c r="O25" s="520"/>
      <c r="P25" s="521"/>
      <c r="Q25" s="51"/>
    </row>
    <row r="26" spans="1:20" ht="13.5" customHeight="1" thickBot="1" x14ac:dyDescent="0.25">
      <c r="A26" s="51"/>
      <c r="B26" s="61" t="s">
        <v>2</v>
      </c>
      <c r="C26" s="522">
        <v>0.9</v>
      </c>
      <c r="D26" s="523"/>
      <c r="E26" s="523"/>
      <c r="F26" s="523"/>
      <c r="G26" s="523"/>
      <c r="H26" s="523"/>
      <c r="I26" s="523"/>
      <c r="J26" s="523"/>
      <c r="K26" s="523"/>
      <c r="L26" s="523"/>
      <c r="M26" s="523"/>
      <c r="N26" s="523"/>
      <c r="O26" s="523"/>
      <c r="P26" s="524"/>
      <c r="Q26" s="51"/>
    </row>
    <row r="27" spans="1:20" ht="4.5" customHeight="1" thickBot="1" x14ac:dyDescent="0.25">
      <c r="A27" s="51"/>
      <c r="B27" s="525"/>
      <c r="C27" s="526"/>
      <c r="D27" s="526"/>
      <c r="E27" s="526"/>
      <c r="F27" s="526"/>
      <c r="G27" s="526"/>
      <c r="H27" s="526"/>
      <c r="I27" s="526"/>
      <c r="J27" s="526"/>
      <c r="K27" s="526"/>
      <c r="L27" s="526"/>
      <c r="M27" s="526"/>
      <c r="N27" s="526"/>
      <c r="O27" s="526"/>
      <c r="P27" s="527"/>
      <c r="Q27" s="51"/>
    </row>
    <row r="28" spans="1:20" ht="12.75" customHeight="1" thickBot="1" x14ac:dyDescent="0.25">
      <c r="A28" s="51"/>
      <c r="B28" s="61" t="s">
        <v>13</v>
      </c>
      <c r="C28" s="117" t="s">
        <v>14</v>
      </c>
      <c r="D28" s="528" t="s">
        <v>234</v>
      </c>
      <c r="E28" s="528"/>
      <c r="F28" s="528"/>
      <c r="G28" s="528"/>
      <c r="H28" s="529" t="s">
        <v>15</v>
      </c>
      <c r="I28" s="529"/>
      <c r="J28" s="529"/>
      <c r="K28" s="528" t="s">
        <v>235</v>
      </c>
      <c r="L28" s="528"/>
      <c r="M28" s="528"/>
      <c r="N28" s="530" t="s">
        <v>16</v>
      </c>
      <c r="O28" s="530"/>
      <c r="P28" s="147" t="s">
        <v>236</v>
      </c>
      <c r="Q28" s="51"/>
    </row>
    <row r="29" spans="1:20" ht="4.5" customHeight="1" thickBot="1" x14ac:dyDescent="0.25">
      <c r="A29" s="51"/>
      <c r="B29" s="509"/>
      <c r="C29" s="510"/>
      <c r="D29" s="510"/>
      <c r="E29" s="510"/>
      <c r="F29" s="510"/>
      <c r="G29" s="510"/>
      <c r="H29" s="510"/>
      <c r="I29" s="510"/>
      <c r="J29" s="510"/>
      <c r="K29" s="510"/>
      <c r="L29" s="510"/>
      <c r="M29" s="510"/>
      <c r="N29" s="510"/>
      <c r="O29" s="510"/>
      <c r="P29" s="511"/>
      <c r="Q29" s="51"/>
    </row>
    <row r="30" spans="1:20" ht="13.5" thickBot="1" x14ac:dyDescent="0.25">
      <c r="A30" s="51"/>
      <c r="B30" s="84" t="s">
        <v>7</v>
      </c>
      <c r="C30" s="502" t="s">
        <v>177</v>
      </c>
      <c r="D30" s="503"/>
      <c r="E30" s="503"/>
      <c r="F30" s="503"/>
      <c r="G30" s="503"/>
      <c r="H30" s="503"/>
      <c r="I30" s="503"/>
      <c r="J30" s="503"/>
      <c r="K30" s="503"/>
      <c r="L30" s="503"/>
      <c r="M30" s="503"/>
      <c r="N30" s="503"/>
      <c r="O30" s="503"/>
      <c r="P30" s="504"/>
      <c r="Q30" s="51"/>
    </row>
    <row r="31" spans="1:20" ht="4.5" customHeight="1" thickBot="1" x14ac:dyDescent="0.25">
      <c r="A31" s="51"/>
      <c r="B31" s="512"/>
      <c r="C31" s="513"/>
      <c r="D31" s="513"/>
      <c r="E31" s="513"/>
      <c r="F31" s="513"/>
      <c r="G31" s="513"/>
      <c r="H31" s="513"/>
      <c r="I31" s="513"/>
      <c r="J31" s="513"/>
      <c r="K31" s="513"/>
      <c r="L31" s="513"/>
      <c r="M31" s="513"/>
      <c r="N31" s="513"/>
      <c r="O31" s="513"/>
      <c r="P31" s="514"/>
      <c r="Q31" s="51"/>
    </row>
    <row r="32" spans="1:20" ht="13.5" thickBot="1" x14ac:dyDescent="0.25">
      <c r="A32" s="51"/>
      <c r="B32" s="84" t="s">
        <v>4</v>
      </c>
      <c r="C32" s="515" t="s">
        <v>74</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74</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502" t="s">
        <v>71</v>
      </c>
      <c r="D36" s="503"/>
      <c r="E36" s="503"/>
      <c r="F36" s="503"/>
      <c r="G36" s="503"/>
      <c r="H36" s="503"/>
      <c r="I36" s="503"/>
      <c r="J36" s="503"/>
      <c r="K36" s="503"/>
      <c r="L36" s="503"/>
      <c r="M36" s="503"/>
      <c r="N36" s="503"/>
      <c r="O36" s="503"/>
      <c r="P36" s="504"/>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ht="13.5" thickBot="1" x14ac:dyDescent="0.25">
      <c r="A39" s="51"/>
      <c r="B39" s="88" t="s">
        <v>22</v>
      </c>
      <c r="C39" s="505" t="s">
        <v>18</v>
      </c>
      <c r="D39" s="506"/>
      <c r="E39" s="506"/>
      <c r="F39" s="506"/>
      <c r="G39" s="508"/>
      <c r="H39" s="505" t="s">
        <v>7</v>
      </c>
      <c r="I39" s="506"/>
      <c r="J39" s="506"/>
      <c r="K39" s="506"/>
      <c r="L39" s="508"/>
      <c r="M39" s="505" t="s">
        <v>19</v>
      </c>
      <c r="N39" s="506"/>
      <c r="O39" s="507"/>
      <c r="P39" s="508"/>
      <c r="Q39" s="51"/>
    </row>
    <row r="40" spans="1:17" ht="30" customHeight="1" x14ac:dyDescent="0.2">
      <c r="A40" s="51"/>
      <c r="B40" s="160" t="s">
        <v>237</v>
      </c>
      <c r="C40" s="484" t="s">
        <v>238</v>
      </c>
      <c r="D40" s="485"/>
      <c r="E40" s="485"/>
      <c r="F40" s="485"/>
      <c r="G40" s="486"/>
      <c r="H40" s="484" t="s">
        <v>239</v>
      </c>
      <c r="I40" s="485"/>
      <c r="J40" s="485"/>
      <c r="K40" s="485"/>
      <c r="L40" s="486"/>
      <c r="M40" s="487" t="s">
        <v>297</v>
      </c>
      <c r="N40" s="488"/>
      <c r="O40" s="488"/>
      <c r="P40" s="489"/>
      <c r="Q40" s="51"/>
    </row>
    <row r="41" spans="1:17" ht="30" customHeight="1" x14ac:dyDescent="0.2">
      <c r="A41" s="51"/>
      <c r="B41" s="161" t="s">
        <v>240</v>
      </c>
      <c r="C41" s="611" t="s">
        <v>305</v>
      </c>
      <c r="D41" s="612"/>
      <c r="E41" s="612"/>
      <c r="F41" s="612"/>
      <c r="G41" s="613"/>
      <c r="H41" s="493" t="s">
        <v>239</v>
      </c>
      <c r="I41" s="494"/>
      <c r="J41" s="494"/>
      <c r="K41" s="494"/>
      <c r="L41" s="495"/>
      <c r="M41" s="496" t="s">
        <v>297</v>
      </c>
      <c r="N41" s="497"/>
      <c r="O41" s="497"/>
      <c r="P41" s="498"/>
      <c r="Q41" s="51"/>
    </row>
    <row r="42" spans="1:17" ht="13.5" customHeight="1" x14ac:dyDescent="0.2">
      <c r="A42" s="51"/>
      <c r="B42" s="89"/>
      <c r="C42" s="482"/>
      <c r="D42" s="482"/>
      <c r="E42" s="482"/>
      <c r="F42" s="482"/>
      <c r="G42" s="482"/>
      <c r="H42" s="482"/>
      <c r="I42" s="482"/>
      <c r="J42" s="482"/>
      <c r="K42" s="482"/>
      <c r="L42" s="482"/>
      <c r="M42" s="482"/>
      <c r="N42" s="482"/>
      <c r="O42" s="482"/>
      <c r="P42" s="48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474" t="s">
        <v>8</v>
      </c>
      <c r="C46" s="475"/>
      <c r="D46" s="475"/>
      <c r="E46" s="475"/>
      <c r="F46" s="475"/>
      <c r="G46" s="475"/>
      <c r="H46" s="475"/>
      <c r="I46" s="475"/>
      <c r="J46" s="475"/>
      <c r="K46" s="475"/>
      <c r="L46" s="475"/>
      <c r="M46" s="475"/>
      <c r="N46" s="475"/>
      <c r="O46" s="475"/>
      <c r="P46" s="47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64" t="s">
        <v>9</v>
      </c>
      <c r="D48" s="65" t="s">
        <v>149</v>
      </c>
      <c r="E48" s="65" t="s">
        <v>150</v>
      </c>
      <c r="F48" s="65" t="s">
        <v>151</v>
      </c>
      <c r="G48" s="65" t="s">
        <v>152</v>
      </c>
      <c r="H48" s="65" t="s">
        <v>153</v>
      </c>
      <c r="I48" s="65" t="s">
        <v>154</v>
      </c>
      <c r="J48" s="65" t="s">
        <v>155</v>
      </c>
      <c r="K48" s="65" t="s">
        <v>198</v>
      </c>
      <c r="L48" s="65" t="s">
        <v>157</v>
      </c>
      <c r="M48" s="65" t="s">
        <v>158</v>
      </c>
      <c r="N48" s="65" t="s">
        <v>159</v>
      </c>
      <c r="O48" s="65" t="s">
        <v>160</v>
      </c>
      <c r="P48" s="66" t="s">
        <v>10</v>
      </c>
      <c r="Q48" s="51"/>
    </row>
    <row r="49" spans="1:17" ht="13.5" thickBot="1" x14ac:dyDescent="0.25">
      <c r="A49" s="51"/>
      <c r="B49" s="478"/>
      <c r="C49" s="67" t="s">
        <v>10</v>
      </c>
      <c r="D49" s="70">
        <f>RegistroPoblam!D10</f>
        <v>0.92101740294511381</v>
      </c>
      <c r="E49" s="70">
        <f>RegistroPoblam!F10</f>
        <v>0.93172690763052213</v>
      </c>
      <c r="F49" s="70">
        <f>RegistroPoblam!H10</f>
        <v>0.92904953145917002</v>
      </c>
      <c r="G49" s="70">
        <f>RegistroPoblam!J10</f>
        <v>0.92904953145917002</v>
      </c>
      <c r="H49" s="70">
        <f>RegistroPoblam!L10</f>
        <v>0.93440428380187412</v>
      </c>
      <c r="I49" s="70">
        <f>RegistroPoblam!N10</f>
        <v>0.92369477911646591</v>
      </c>
      <c r="J49" s="70">
        <f>RegistroPoblam!P10</f>
        <v>0.91164658634538154</v>
      </c>
      <c r="K49" s="70">
        <f>RegistroPoblam!R10</f>
        <v>0.90763052208835338</v>
      </c>
      <c r="L49" s="70">
        <f>RegistroPoblam!T10</f>
        <v>0.91298527443105759</v>
      </c>
      <c r="M49" s="70">
        <f>RegistroPoblam!V10</f>
        <v>0.91164658634538154</v>
      </c>
      <c r="N49" s="70">
        <f>RegistroPoblam!X10</f>
        <v>0.90629183400267732</v>
      </c>
      <c r="O49" s="70">
        <f>RegistroPoblam!Z10</f>
        <v>0.92101740294511381</v>
      </c>
      <c r="P49" s="205">
        <f>RegistroPoblam!AB10</f>
        <v>0.92001338688085676</v>
      </c>
      <c r="Q49" s="51"/>
    </row>
    <row r="50" spans="1:17" ht="4.5" customHeight="1" thickBot="1" x14ac:dyDescent="0.25">
      <c r="A50" s="51"/>
      <c r="B50" s="94">
        <v>0.9</v>
      </c>
      <c r="C50" s="71"/>
      <c r="D50" s="71"/>
      <c r="E50" s="71"/>
      <c r="F50" s="149">
        <f>+$C$26</f>
        <v>0.9</v>
      </c>
      <c r="G50" s="150"/>
      <c r="H50" s="150"/>
      <c r="I50" s="149">
        <f>+$C$26</f>
        <v>0.9</v>
      </c>
      <c r="J50" s="71"/>
      <c r="K50" s="71"/>
      <c r="L50" s="149">
        <f>+$C$26</f>
        <v>0.9</v>
      </c>
      <c r="M50" s="71"/>
      <c r="N50" s="71"/>
      <c r="O50" s="149">
        <f>+$C$26</f>
        <v>0.9</v>
      </c>
      <c r="P50" s="149">
        <f>+$C$26</f>
        <v>0.9</v>
      </c>
      <c r="Q50" s="51"/>
    </row>
    <row r="51" spans="1:17" ht="22.5" customHeight="1" thickBot="1" x14ac:dyDescent="0.25">
      <c r="A51" s="51"/>
      <c r="B51" s="479" t="s">
        <v>21</v>
      </c>
      <c r="C51" s="480"/>
      <c r="D51" s="480"/>
      <c r="E51" s="480"/>
      <c r="F51" s="480"/>
      <c r="G51" s="480"/>
      <c r="H51" s="480"/>
      <c r="I51" s="480"/>
      <c r="J51" s="480"/>
      <c r="K51" s="480"/>
      <c r="L51" s="480"/>
      <c r="M51" s="480"/>
      <c r="N51" s="480"/>
      <c r="O51" s="480"/>
      <c r="P51" s="481"/>
      <c r="Q51" s="51"/>
    </row>
    <row r="52" spans="1:17" x14ac:dyDescent="0.2">
      <c r="A52" s="51"/>
      <c r="B52" s="453"/>
      <c r="C52" s="454"/>
      <c r="D52" s="454"/>
      <c r="E52" s="454"/>
      <c r="F52" s="454"/>
      <c r="G52" s="454"/>
      <c r="H52" s="454"/>
      <c r="I52" s="454"/>
      <c r="J52" s="454"/>
      <c r="K52" s="454"/>
      <c r="L52" s="454"/>
      <c r="M52" s="454"/>
      <c r="N52" s="454"/>
      <c r="O52" s="454"/>
      <c r="P52" s="455"/>
      <c r="Q52" s="51"/>
    </row>
    <row r="53" spans="1:17" x14ac:dyDescent="0.2">
      <c r="A53" s="51"/>
      <c r="B53" s="456"/>
      <c r="C53" s="457"/>
      <c r="D53" s="457"/>
      <c r="E53" s="457"/>
      <c r="F53" s="457"/>
      <c r="G53" s="457"/>
      <c r="H53" s="457"/>
      <c r="I53" s="457"/>
      <c r="J53" s="457"/>
      <c r="K53" s="457"/>
      <c r="L53" s="457"/>
      <c r="M53" s="457"/>
      <c r="N53" s="457"/>
      <c r="O53" s="457"/>
      <c r="P53" s="458"/>
      <c r="Q53" s="51"/>
    </row>
    <row r="54" spans="1:17" x14ac:dyDescent="0.2">
      <c r="A54" s="51"/>
      <c r="B54" s="456"/>
      <c r="C54" s="457"/>
      <c r="D54" s="457"/>
      <c r="E54" s="457"/>
      <c r="F54" s="457"/>
      <c r="G54" s="457"/>
      <c r="H54" s="457"/>
      <c r="I54" s="457"/>
      <c r="J54" s="457"/>
      <c r="K54" s="457"/>
      <c r="L54" s="457"/>
      <c r="M54" s="457"/>
      <c r="N54" s="457"/>
      <c r="O54" s="457"/>
      <c r="P54" s="458"/>
      <c r="Q54" s="51"/>
    </row>
    <row r="55" spans="1:17" x14ac:dyDescent="0.2">
      <c r="A55" s="51"/>
      <c r="B55" s="456"/>
      <c r="C55" s="457"/>
      <c r="D55" s="457"/>
      <c r="E55" s="457"/>
      <c r="F55" s="457"/>
      <c r="G55" s="457"/>
      <c r="H55" s="457"/>
      <c r="I55" s="457"/>
      <c r="J55" s="457"/>
      <c r="K55" s="457"/>
      <c r="L55" s="457"/>
      <c r="M55" s="457"/>
      <c r="N55" s="457"/>
      <c r="O55" s="457"/>
      <c r="P55" s="458"/>
      <c r="Q55" s="51"/>
    </row>
    <row r="56" spans="1:17" x14ac:dyDescent="0.2">
      <c r="A56" s="51"/>
      <c r="B56" s="456"/>
      <c r="C56" s="457"/>
      <c r="D56" s="457"/>
      <c r="E56" s="457"/>
      <c r="F56" s="457"/>
      <c r="G56" s="457"/>
      <c r="H56" s="457"/>
      <c r="I56" s="457"/>
      <c r="J56" s="457"/>
      <c r="K56" s="457"/>
      <c r="L56" s="457"/>
      <c r="M56" s="457"/>
      <c r="N56" s="457"/>
      <c r="O56" s="457"/>
      <c r="P56" s="458"/>
      <c r="Q56" s="51"/>
    </row>
    <row r="57" spans="1:17" x14ac:dyDescent="0.2">
      <c r="A57" s="51"/>
      <c r="B57" s="456"/>
      <c r="C57" s="457"/>
      <c r="D57" s="457"/>
      <c r="E57" s="457"/>
      <c r="F57" s="457"/>
      <c r="G57" s="457"/>
      <c r="H57" s="457"/>
      <c r="I57" s="457"/>
      <c r="J57" s="457"/>
      <c r="K57" s="457"/>
      <c r="L57" s="457"/>
      <c r="M57" s="457"/>
      <c r="N57" s="457"/>
      <c r="O57" s="457"/>
      <c r="P57" s="458"/>
      <c r="Q57" s="51"/>
    </row>
    <row r="58" spans="1:17" x14ac:dyDescent="0.2">
      <c r="A58" s="51"/>
      <c r="B58" s="456"/>
      <c r="C58" s="457"/>
      <c r="D58" s="457"/>
      <c r="E58" s="457"/>
      <c r="F58" s="457"/>
      <c r="G58" s="457"/>
      <c r="H58" s="457"/>
      <c r="I58" s="457"/>
      <c r="J58" s="457"/>
      <c r="K58" s="457"/>
      <c r="L58" s="457"/>
      <c r="M58" s="457"/>
      <c r="N58" s="457"/>
      <c r="O58" s="457"/>
      <c r="P58" s="458"/>
      <c r="Q58" s="51"/>
    </row>
    <row r="59" spans="1:17"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x14ac:dyDescent="0.2">
      <c r="A64" s="51"/>
      <c r="B64" s="456"/>
      <c r="C64" s="457"/>
      <c r="D64" s="457"/>
      <c r="E64" s="457"/>
      <c r="F64" s="457"/>
      <c r="G64" s="457"/>
      <c r="H64" s="457"/>
      <c r="I64" s="457"/>
      <c r="J64" s="457"/>
      <c r="K64" s="457"/>
      <c r="L64" s="457"/>
      <c r="M64" s="457"/>
      <c r="N64" s="457"/>
      <c r="O64" s="457"/>
      <c r="P64" s="458"/>
      <c r="Q64" s="51"/>
    </row>
    <row r="65" spans="1:19" x14ac:dyDescent="0.2">
      <c r="A65" s="51"/>
      <c r="B65" s="456"/>
      <c r="C65" s="457"/>
      <c r="D65" s="457"/>
      <c r="E65" s="457"/>
      <c r="F65" s="457"/>
      <c r="G65" s="457"/>
      <c r="H65" s="457"/>
      <c r="I65" s="457"/>
      <c r="J65" s="457"/>
      <c r="K65" s="457"/>
      <c r="L65" s="457"/>
      <c r="M65" s="457"/>
      <c r="N65" s="457"/>
      <c r="O65" s="457"/>
      <c r="P65" s="458"/>
      <c r="Q65" s="51"/>
    </row>
    <row r="66" spans="1:19" x14ac:dyDescent="0.2">
      <c r="A66" s="51"/>
      <c r="B66" s="456"/>
      <c r="C66" s="457"/>
      <c r="D66" s="457"/>
      <c r="E66" s="457"/>
      <c r="F66" s="457"/>
      <c r="G66" s="457"/>
      <c r="H66" s="457"/>
      <c r="I66" s="457"/>
      <c r="J66" s="457"/>
      <c r="K66" s="457"/>
      <c r="L66" s="457"/>
      <c r="M66" s="457"/>
      <c r="N66" s="457"/>
      <c r="O66" s="457"/>
      <c r="P66" s="458"/>
      <c r="Q66" s="51"/>
    </row>
    <row r="67" spans="1:19" ht="13.5" thickBot="1" x14ac:dyDescent="0.25">
      <c r="A67" s="51"/>
      <c r="B67" s="459"/>
      <c r="C67" s="460"/>
      <c r="D67" s="460"/>
      <c r="E67" s="460"/>
      <c r="F67" s="460"/>
      <c r="G67" s="460"/>
      <c r="H67" s="460"/>
      <c r="I67" s="460"/>
      <c r="J67" s="460"/>
      <c r="K67" s="460"/>
      <c r="L67" s="460"/>
      <c r="M67" s="460"/>
      <c r="N67" s="460"/>
      <c r="O67" s="460"/>
      <c r="P67" s="461"/>
      <c r="Q67" s="51"/>
    </row>
    <row r="68" spans="1:19"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19" ht="15" customHeight="1" x14ac:dyDescent="0.2">
      <c r="A69" s="51"/>
      <c r="B69" s="463" t="s">
        <v>5</v>
      </c>
      <c r="C69" s="614" t="s">
        <v>185</v>
      </c>
      <c r="D69" s="615"/>
      <c r="E69" s="615"/>
      <c r="F69" s="615"/>
      <c r="G69" s="615"/>
      <c r="H69" s="615"/>
      <c r="I69" s="615"/>
      <c r="J69" s="615"/>
      <c r="K69" s="615"/>
      <c r="L69" s="615"/>
      <c r="M69" s="615"/>
      <c r="N69" s="615"/>
      <c r="O69" s="615"/>
      <c r="P69" s="616"/>
      <c r="Q69" s="51"/>
    </row>
    <row r="70" spans="1:19" ht="117" customHeight="1" thickBot="1" x14ac:dyDescent="0.25">
      <c r="A70" s="51"/>
      <c r="B70" s="464"/>
      <c r="C70" s="469" t="s">
        <v>324</v>
      </c>
      <c r="D70" s="470"/>
      <c r="E70" s="470"/>
      <c r="F70" s="470"/>
      <c r="G70" s="470"/>
      <c r="H70" s="470"/>
      <c r="I70" s="470"/>
      <c r="J70" s="470"/>
      <c r="K70" s="470"/>
      <c r="L70" s="470"/>
      <c r="M70" s="470"/>
      <c r="N70" s="470"/>
      <c r="O70" s="470"/>
      <c r="P70" s="471"/>
      <c r="Q70" s="51"/>
    </row>
    <row r="71" spans="1:19" ht="15" customHeight="1" x14ac:dyDescent="0.2">
      <c r="A71" s="51"/>
      <c r="B71" s="464"/>
      <c r="C71" s="617" t="s">
        <v>186</v>
      </c>
      <c r="D71" s="618"/>
      <c r="E71" s="618"/>
      <c r="F71" s="618"/>
      <c r="G71" s="618"/>
      <c r="H71" s="618"/>
      <c r="I71" s="618"/>
      <c r="J71" s="618"/>
      <c r="K71" s="618"/>
      <c r="L71" s="618"/>
      <c r="M71" s="618"/>
      <c r="N71" s="618"/>
      <c r="O71" s="618"/>
      <c r="P71" s="619"/>
      <c r="Q71" s="51"/>
    </row>
    <row r="72" spans="1:19" ht="63.75" customHeight="1" thickBot="1" x14ac:dyDescent="0.25">
      <c r="A72" s="51"/>
      <c r="B72" s="464"/>
      <c r="C72" s="620" t="s">
        <v>327</v>
      </c>
      <c r="D72" s="621"/>
      <c r="E72" s="621"/>
      <c r="F72" s="621"/>
      <c r="G72" s="621"/>
      <c r="H72" s="621"/>
      <c r="I72" s="621"/>
      <c r="J72" s="621"/>
      <c r="K72" s="621"/>
      <c r="L72" s="621"/>
      <c r="M72" s="621"/>
      <c r="N72" s="621"/>
      <c r="O72" s="621"/>
      <c r="P72" s="622"/>
      <c r="Q72" s="51"/>
    </row>
    <row r="73" spans="1:19" ht="15" customHeight="1" x14ac:dyDescent="0.2">
      <c r="A73" s="51"/>
      <c r="B73" s="464"/>
      <c r="C73" s="617" t="s">
        <v>187</v>
      </c>
      <c r="D73" s="618"/>
      <c r="E73" s="618"/>
      <c r="F73" s="618"/>
      <c r="G73" s="618"/>
      <c r="H73" s="618"/>
      <c r="I73" s="618"/>
      <c r="J73" s="618"/>
      <c r="K73" s="618"/>
      <c r="L73" s="618"/>
      <c r="M73" s="618"/>
      <c r="N73" s="618"/>
      <c r="O73" s="618"/>
      <c r="P73" s="619"/>
      <c r="Q73" s="51"/>
    </row>
    <row r="74" spans="1:19" ht="101.45" customHeight="1" thickBot="1" x14ac:dyDescent="0.25">
      <c r="A74" s="51"/>
      <c r="B74" s="464"/>
      <c r="C74" s="620" t="s">
        <v>329</v>
      </c>
      <c r="D74" s="621"/>
      <c r="E74" s="621"/>
      <c r="F74" s="621"/>
      <c r="G74" s="621"/>
      <c r="H74" s="621"/>
      <c r="I74" s="621"/>
      <c r="J74" s="621"/>
      <c r="K74" s="621"/>
      <c r="L74" s="621"/>
      <c r="M74" s="621"/>
      <c r="N74" s="621"/>
      <c r="O74" s="621"/>
      <c r="P74" s="622"/>
      <c r="Q74" s="51"/>
    </row>
    <row r="75" spans="1:19" ht="15" customHeight="1" x14ac:dyDescent="0.2">
      <c r="A75" s="51"/>
      <c r="B75" s="464"/>
      <c r="C75" s="614" t="s">
        <v>188</v>
      </c>
      <c r="D75" s="615"/>
      <c r="E75" s="615"/>
      <c r="F75" s="615"/>
      <c r="G75" s="615"/>
      <c r="H75" s="615"/>
      <c r="I75" s="615"/>
      <c r="J75" s="615"/>
      <c r="K75" s="615"/>
      <c r="L75" s="615"/>
      <c r="M75" s="615"/>
      <c r="N75" s="615"/>
      <c r="O75" s="615"/>
      <c r="P75" s="616"/>
      <c r="Q75" s="51"/>
    </row>
    <row r="76" spans="1:19" ht="63.75" customHeight="1" thickBot="1" x14ac:dyDescent="0.25">
      <c r="A76" s="51"/>
      <c r="B76" s="465"/>
      <c r="C76" s="620" t="s">
        <v>344</v>
      </c>
      <c r="D76" s="621"/>
      <c r="E76" s="621"/>
      <c r="F76" s="621"/>
      <c r="G76" s="621"/>
      <c r="H76" s="621"/>
      <c r="I76" s="621"/>
      <c r="J76" s="621"/>
      <c r="K76" s="621"/>
      <c r="L76" s="621"/>
      <c r="M76" s="621"/>
      <c r="N76" s="621"/>
      <c r="O76" s="621"/>
      <c r="P76" s="622"/>
      <c r="Q76" s="51"/>
    </row>
    <row r="77" spans="1:19" ht="30.75" customHeight="1" thickBot="1" x14ac:dyDescent="0.25">
      <c r="A77" s="51"/>
      <c r="B77" s="53" t="s">
        <v>63</v>
      </c>
      <c r="C77" s="448" t="s">
        <v>183</v>
      </c>
      <c r="D77" s="449"/>
      <c r="E77" s="449"/>
      <c r="F77" s="449"/>
      <c r="G77" s="449"/>
      <c r="H77" s="449"/>
      <c r="I77" s="449"/>
      <c r="J77" s="449"/>
      <c r="K77" s="449"/>
      <c r="L77" s="449"/>
      <c r="M77" s="449"/>
      <c r="N77" s="449"/>
      <c r="O77" s="449"/>
      <c r="P77" s="450"/>
      <c r="Q77" s="51"/>
    </row>
    <row r="78" spans="1:19" ht="27.75" customHeight="1" thickBot="1" x14ac:dyDescent="0.25">
      <c r="A78" s="51"/>
      <c r="B78" s="53" t="s">
        <v>84</v>
      </c>
      <c r="C78" s="451" t="s">
        <v>85</v>
      </c>
      <c r="D78" s="451"/>
      <c r="E78" s="451"/>
      <c r="F78" s="451"/>
      <c r="G78" s="451"/>
      <c r="H78" s="451"/>
      <c r="I78" s="451"/>
      <c r="J78" s="451"/>
      <c r="K78" s="451"/>
      <c r="L78" s="451"/>
      <c r="M78" s="451"/>
      <c r="N78" s="451"/>
      <c r="O78" s="451"/>
      <c r="P78" s="452"/>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46" t="s">
        <v>321</v>
      </c>
      <c r="S129" s="95"/>
    </row>
    <row r="130" spans="2:20" s="50" customFormat="1" x14ac:dyDescent="0.2">
      <c r="B130" s="246" t="s">
        <v>315</v>
      </c>
      <c r="S130" s="95"/>
    </row>
    <row r="131" spans="2:20" s="50" customFormat="1" x14ac:dyDescent="0.2">
      <c r="B131" s="246" t="s">
        <v>316</v>
      </c>
      <c r="S131" s="95"/>
    </row>
    <row r="132" spans="2:20" s="50" customFormat="1" x14ac:dyDescent="0.2">
      <c r="B132" s="246" t="s">
        <v>317</v>
      </c>
      <c r="S132" s="95"/>
    </row>
    <row r="133" spans="2:20" s="50" customFormat="1" ht="18" customHeight="1" x14ac:dyDescent="0.2">
      <c r="B133" s="247" t="s">
        <v>318</v>
      </c>
      <c r="S133" s="95"/>
    </row>
    <row r="134" spans="2:20" s="50" customFormat="1" ht="15.75" customHeight="1" x14ac:dyDescent="0.2">
      <c r="B134" s="59" t="s">
        <v>319</v>
      </c>
      <c r="S134" s="95"/>
    </row>
    <row r="135" spans="2:20" s="50" customFormat="1" ht="16.5" customHeight="1" x14ac:dyDescent="0.2">
      <c r="B135" s="59" t="s">
        <v>320</v>
      </c>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C77:P77"/>
    <mergeCell ref="C78:P78"/>
    <mergeCell ref="C71:P71"/>
    <mergeCell ref="C75:P75"/>
    <mergeCell ref="C70:P70"/>
    <mergeCell ref="C72:P72"/>
    <mergeCell ref="C74:P74"/>
    <mergeCell ref="C76:P76"/>
    <mergeCell ref="B52:P67"/>
    <mergeCell ref="A68:Q68"/>
    <mergeCell ref="B69:B76"/>
    <mergeCell ref="C69:P69"/>
    <mergeCell ref="C73:P73"/>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P49">
    <cfRule type="cellIs" dxfId="105" priority="5" stopIfTrue="1" operator="equal">
      <formula>"0"</formula>
    </cfRule>
    <cfRule type="cellIs" dxfId="104" priority="6" stopIfTrue="1" operator="lessThanOrEqual">
      <formula>$S$5</formula>
    </cfRule>
    <cfRule type="cellIs" dxfId="103" priority="7" stopIfTrue="1" operator="greaterThanOrEqual">
      <formula>$S$2</formula>
    </cfRule>
    <cfRule type="cellIs" dxfId="102" priority="8" stopIfTrue="1" operator="between">
      <formula>$S$4</formula>
      <formula>$S$3</formula>
    </cfRule>
  </conditionalFormatting>
  <dataValidations count="7">
    <dataValidation type="list" allowBlank="1" showInputMessage="1" showErrorMessage="1" sqref="C78:P78" xr:uid="{12C8EC6B-299A-4EE3-B6E1-A4E9A33ADF6C}">
      <formula1>$B$171:$B$172</formula1>
    </dataValidation>
    <dataValidation type="list" allowBlank="1" showInputMessage="1" showErrorMessage="1" sqref="C12:P12" xr:uid="{C713AA03-5115-48D0-8EA0-79C8FABF38B2}">
      <formula1>$B$140:$B$166</formula1>
    </dataValidation>
    <dataValidation type="list" allowBlank="1" showInputMessage="1" showErrorMessage="1" sqref="C10:I10" xr:uid="{A001CC9E-C1E5-4D9A-8982-D9420D21FDAE}">
      <formula1>"2023,2024,2025,2026,2027"</formula1>
    </dataValidation>
    <dataValidation type="list" allowBlank="1" showInputMessage="1" showErrorMessage="1" sqref="N10:P10" xr:uid="{B7E1C02A-726D-4713-B58D-22415D71DA52}">
      <formula1>"Economicos,Eficiencia,Eficacia, Efectividad,Calidad"</formula1>
    </dataValidation>
    <dataValidation type="list" allowBlank="1" showInputMessage="1" showErrorMessage="1" sqref="C32:P32 C36:P36 C34:P34" xr:uid="{6A4200C0-C75F-4C56-816E-7134C255C4C8}">
      <formula1>$Q$103:$Q$108</formula1>
    </dataValidation>
    <dataValidation type="list" allowBlank="1" showInputMessage="1" showErrorMessage="1" sqref="C18:P18" xr:uid="{4CB47CE1-B3FB-4811-AD9D-B259474CF2F3}">
      <formula1>$B$129:$B$136</formula1>
    </dataValidation>
    <dataValidation type="list" allowBlank="1" showInputMessage="1" showErrorMessage="1" sqref="B129:B135" xr:uid="{03CE570A-DBB7-4EF0-B355-176D07FB3F78}">
      <formula1>$B$129:$B$135</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EC26-8A26-4DDE-A146-7C4B7E6013DC}">
  <sheetPr>
    <tabColor rgb="FFFFC000"/>
  </sheetPr>
  <dimension ref="A1:AG76"/>
  <sheetViews>
    <sheetView topLeftCell="V4" workbookViewId="0">
      <selection activeCell="V10" sqref="V10:V11"/>
    </sheetView>
  </sheetViews>
  <sheetFormatPr baseColWidth="10" defaultRowHeight="30" customHeight="1" x14ac:dyDescent="0.2"/>
  <cols>
    <col min="1" max="1" width="28.5703125" style="188" customWidth="1"/>
    <col min="2" max="2" width="27" style="165" bestFit="1" customWidth="1"/>
    <col min="3" max="18" width="10.7109375" style="165" customWidth="1"/>
    <col min="19" max="19" width="12.5703125" style="165" customWidth="1"/>
    <col min="20" max="20" width="11.7109375" style="165" customWidth="1"/>
    <col min="21" max="25" width="10.7109375" style="165" customWidth="1"/>
    <col min="26" max="26" width="10.7109375" style="190" customWidth="1"/>
    <col min="27" max="27" width="11.42578125" style="190"/>
    <col min="28" max="28" width="19.42578125" style="190" customWidth="1"/>
    <col min="29" max="29" width="98.85546875" style="190" customWidth="1"/>
    <col min="30" max="16384" width="11.42578125" style="165"/>
  </cols>
  <sheetData>
    <row r="1" spans="1:33" ht="30" customHeight="1" x14ac:dyDescent="0.25">
      <c r="A1" s="607"/>
      <c r="B1" s="608" t="s">
        <v>56</v>
      </c>
      <c r="C1" s="608"/>
      <c r="D1" s="608"/>
      <c r="E1" s="608"/>
      <c r="F1" s="608"/>
      <c r="G1" s="608"/>
      <c r="H1" s="608"/>
      <c r="I1" s="608"/>
      <c r="J1" s="608"/>
      <c r="K1" s="608"/>
      <c r="L1" s="608"/>
      <c r="M1" s="608"/>
      <c r="N1" s="608"/>
      <c r="O1" s="608"/>
      <c r="P1" s="608"/>
      <c r="Q1" s="608"/>
      <c r="R1" s="608"/>
      <c r="S1" s="608"/>
      <c r="T1" s="608"/>
      <c r="U1" s="608"/>
      <c r="V1" s="608"/>
      <c r="W1" s="608"/>
      <c r="X1" s="608"/>
      <c r="Y1" s="608"/>
      <c r="Z1" s="608"/>
      <c r="AA1" s="609" t="s">
        <v>57</v>
      </c>
      <c r="AB1" s="610"/>
      <c r="AC1" s="196"/>
      <c r="AD1" s="162"/>
      <c r="AE1" s="162"/>
      <c r="AF1" s="163"/>
      <c r="AG1" s="164"/>
    </row>
    <row r="2" spans="1:33" s="169" customFormat="1" ht="30" customHeight="1" x14ac:dyDescent="0.25">
      <c r="A2" s="607"/>
      <c r="B2" s="608" t="s">
        <v>87</v>
      </c>
      <c r="C2" s="608"/>
      <c r="D2" s="608"/>
      <c r="E2" s="608"/>
      <c r="F2" s="608"/>
      <c r="G2" s="608"/>
      <c r="H2" s="608"/>
      <c r="I2" s="608"/>
      <c r="J2" s="608"/>
      <c r="K2" s="608"/>
      <c r="L2" s="608"/>
      <c r="M2" s="608"/>
      <c r="N2" s="608"/>
      <c r="O2" s="608"/>
      <c r="P2" s="608"/>
      <c r="Q2" s="608"/>
      <c r="R2" s="608"/>
      <c r="S2" s="608"/>
      <c r="T2" s="608"/>
      <c r="U2" s="608"/>
      <c r="V2" s="608"/>
      <c r="W2" s="608"/>
      <c r="X2" s="608"/>
      <c r="Y2" s="608"/>
      <c r="Z2" s="608"/>
      <c r="AA2" s="609" t="s">
        <v>269</v>
      </c>
      <c r="AB2" s="610"/>
      <c r="AC2" s="196"/>
      <c r="AD2" s="166"/>
      <c r="AE2" s="166"/>
      <c r="AF2" s="167"/>
      <c r="AG2" s="168"/>
    </row>
    <row r="3" spans="1:33" s="169" customFormat="1" ht="30" customHeight="1" x14ac:dyDescent="0.25">
      <c r="A3" s="607"/>
      <c r="B3" s="608" t="s">
        <v>89</v>
      </c>
      <c r="C3" s="608"/>
      <c r="D3" s="608"/>
      <c r="E3" s="608"/>
      <c r="F3" s="608"/>
      <c r="G3" s="608"/>
      <c r="H3" s="608"/>
      <c r="I3" s="608"/>
      <c r="J3" s="608"/>
      <c r="K3" s="608"/>
      <c r="L3" s="608"/>
      <c r="M3" s="608"/>
      <c r="N3" s="608"/>
      <c r="O3" s="608"/>
      <c r="P3" s="608"/>
      <c r="Q3" s="608"/>
      <c r="R3" s="608"/>
      <c r="S3" s="608"/>
      <c r="T3" s="608"/>
      <c r="U3" s="608"/>
      <c r="V3" s="608"/>
      <c r="W3" s="608"/>
      <c r="X3" s="608"/>
      <c r="Y3" s="608"/>
      <c r="Z3" s="608"/>
      <c r="AA3" s="609" t="s">
        <v>270</v>
      </c>
      <c r="AB3" s="610"/>
      <c r="AC3" s="196"/>
      <c r="AD3" s="166"/>
      <c r="AE3" s="166"/>
      <c r="AF3" s="167"/>
      <c r="AG3" s="168"/>
    </row>
    <row r="4" spans="1:33" s="169" customFormat="1" ht="30" customHeight="1" x14ac:dyDescent="0.25">
      <c r="A4" s="607"/>
      <c r="B4" s="608" t="s">
        <v>91</v>
      </c>
      <c r="C4" s="608"/>
      <c r="D4" s="608"/>
      <c r="E4" s="608"/>
      <c r="F4" s="608"/>
      <c r="G4" s="608"/>
      <c r="H4" s="608"/>
      <c r="I4" s="608"/>
      <c r="J4" s="608"/>
      <c r="K4" s="608"/>
      <c r="L4" s="608"/>
      <c r="M4" s="608"/>
      <c r="N4" s="608"/>
      <c r="O4" s="608"/>
      <c r="P4" s="608"/>
      <c r="Q4" s="608"/>
      <c r="R4" s="608"/>
      <c r="S4" s="608"/>
      <c r="T4" s="608"/>
      <c r="U4" s="608"/>
      <c r="V4" s="608"/>
      <c r="W4" s="608"/>
      <c r="X4" s="608"/>
      <c r="Y4" s="608"/>
      <c r="Z4" s="608"/>
      <c r="AA4" s="610" t="s">
        <v>271</v>
      </c>
      <c r="AB4" s="610"/>
      <c r="AC4" s="196"/>
      <c r="AD4" s="170"/>
      <c r="AE4" s="170"/>
      <c r="AF4" s="167"/>
      <c r="AG4" s="168"/>
    </row>
    <row r="5" spans="1:33" s="169" customFormat="1" ht="18" x14ac:dyDescent="0.25">
      <c r="A5" s="171"/>
      <c r="B5" s="172"/>
      <c r="C5" s="173"/>
      <c r="D5" s="173"/>
      <c r="E5" s="173"/>
      <c r="F5" s="173"/>
      <c r="G5" s="173"/>
      <c r="H5" s="173"/>
      <c r="I5" s="173"/>
      <c r="J5" s="173"/>
      <c r="K5" s="173"/>
      <c r="L5" s="173"/>
      <c r="M5" s="173"/>
      <c r="N5" s="173"/>
      <c r="O5" s="173"/>
      <c r="P5" s="173"/>
      <c r="Q5" s="173"/>
      <c r="R5" s="173"/>
      <c r="S5" s="173"/>
      <c r="T5" s="173"/>
      <c r="U5" s="173"/>
      <c r="V5" s="173"/>
      <c r="W5" s="174"/>
      <c r="X5" s="174"/>
      <c r="Y5" s="174"/>
      <c r="Z5" s="175"/>
      <c r="AA5" s="175"/>
      <c r="AB5" s="176"/>
      <c r="AC5" s="175"/>
      <c r="AD5" s="170"/>
      <c r="AE5" s="170"/>
      <c r="AF5" s="167"/>
      <c r="AG5" s="168"/>
    </row>
    <row r="6" spans="1:33" s="169" customFormat="1" ht="13.5" customHeight="1" x14ac:dyDescent="0.25">
      <c r="A6" s="177" t="s">
        <v>0</v>
      </c>
      <c r="B6" s="178"/>
      <c r="C6" s="603" t="str">
        <f>+[1]Poblamiento!C12:P12</f>
        <v>GESTION DEL TALENTO HUMANO</v>
      </c>
      <c r="D6" s="603"/>
      <c r="E6" s="603"/>
      <c r="F6" s="603"/>
      <c r="G6" s="603"/>
      <c r="H6" s="603"/>
      <c r="I6" s="603"/>
      <c r="J6" s="603"/>
      <c r="K6" s="603"/>
      <c r="L6" s="603"/>
      <c r="M6" s="603"/>
      <c r="N6" s="603"/>
      <c r="O6" s="603"/>
      <c r="P6" s="603"/>
      <c r="Q6" s="603"/>
      <c r="R6" s="603"/>
      <c r="S6" s="603"/>
      <c r="T6" s="603"/>
      <c r="U6" s="603"/>
      <c r="V6" s="603"/>
      <c r="W6" s="603"/>
      <c r="X6" s="603"/>
      <c r="Y6" s="603"/>
      <c r="Z6" s="176"/>
      <c r="AA6" s="176"/>
      <c r="AB6" s="176"/>
      <c r="AC6" s="176"/>
    </row>
    <row r="7" spans="1:33" s="169" customFormat="1" ht="11.25" customHeight="1" x14ac:dyDescent="0.2">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6"/>
      <c r="AA7" s="176"/>
      <c r="AB7" s="176"/>
      <c r="AC7" s="176"/>
    </row>
    <row r="8" spans="1:33" s="180" customFormat="1" ht="43.5" customHeight="1" thickBot="1" x14ac:dyDescent="0.25">
      <c r="A8" s="604" t="s">
        <v>92</v>
      </c>
      <c r="B8" s="606" t="s">
        <v>20</v>
      </c>
      <c r="C8" s="601" t="s">
        <v>241</v>
      </c>
      <c r="D8" s="602"/>
      <c r="E8" s="601" t="s">
        <v>242</v>
      </c>
      <c r="F8" s="602"/>
      <c r="G8" s="601" t="s">
        <v>243</v>
      </c>
      <c r="H8" s="602"/>
      <c r="I8" s="601" t="s">
        <v>244</v>
      </c>
      <c r="J8" s="602"/>
      <c r="K8" s="601" t="s">
        <v>245</v>
      </c>
      <c r="L8" s="602"/>
      <c r="M8" s="601" t="s">
        <v>246</v>
      </c>
      <c r="N8" s="602"/>
      <c r="O8" s="601" t="s">
        <v>247</v>
      </c>
      <c r="P8" s="602"/>
      <c r="Q8" s="601" t="s">
        <v>248</v>
      </c>
      <c r="R8" s="602"/>
      <c r="S8" s="601" t="s">
        <v>249</v>
      </c>
      <c r="T8" s="602"/>
      <c r="U8" s="601" t="s">
        <v>250</v>
      </c>
      <c r="V8" s="602"/>
      <c r="W8" s="601" t="s">
        <v>251</v>
      </c>
      <c r="X8" s="602"/>
      <c r="Y8" s="601" t="s">
        <v>252</v>
      </c>
      <c r="Z8" s="602"/>
      <c r="AA8" s="601" t="s">
        <v>342</v>
      </c>
      <c r="AB8" s="602"/>
      <c r="AC8" s="598" t="s">
        <v>94</v>
      </c>
    </row>
    <row r="9" spans="1:33" s="183" customFormat="1" ht="30" customHeight="1" thickBot="1" x14ac:dyDescent="0.25">
      <c r="A9" s="605"/>
      <c r="B9" s="604"/>
      <c r="C9" s="235" t="s">
        <v>241</v>
      </c>
      <c r="D9" s="236" t="s">
        <v>253</v>
      </c>
      <c r="E9" s="235" t="s">
        <v>242</v>
      </c>
      <c r="F9" s="236" t="s">
        <v>254</v>
      </c>
      <c r="G9" s="235" t="s">
        <v>243</v>
      </c>
      <c r="H9" s="236" t="s">
        <v>255</v>
      </c>
      <c r="I9" s="235" t="s">
        <v>244</v>
      </c>
      <c r="J9" s="236" t="s">
        <v>256</v>
      </c>
      <c r="K9" s="235" t="s">
        <v>245</v>
      </c>
      <c r="L9" s="236" t="s">
        <v>257</v>
      </c>
      <c r="M9" s="235" t="s">
        <v>246</v>
      </c>
      <c r="N9" s="236" t="s">
        <v>258</v>
      </c>
      <c r="O9" s="235" t="s">
        <v>247</v>
      </c>
      <c r="P9" s="236" t="s">
        <v>259</v>
      </c>
      <c r="Q9" s="235" t="s">
        <v>248</v>
      </c>
      <c r="R9" s="236" t="s">
        <v>260</v>
      </c>
      <c r="S9" s="235" t="s">
        <v>249</v>
      </c>
      <c r="T9" s="236" t="s">
        <v>261</v>
      </c>
      <c r="U9" s="235" t="s">
        <v>250</v>
      </c>
      <c r="V9" s="236" t="s">
        <v>262</v>
      </c>
      <c r="W9" s="235" t="s">
        <v>251</v>
      </c>
      <c r="X9" s="236" t="s">
        <v>263</v>
      </c>
      <c r="Y9" s="235" t="s">
        <v>252</v>
      </c>
      <c r="Z9" s="236" t="s">
        <v>264</v>
      </c>
      <c r="AA9" s="235" t="s">
        <v>265</v>
      </c>
      <c r="AB9" s="236" t="s">
        <v>343</v>
      </c>
      <c r="AC9" s="623"/>
    </row>
    <row r="10" spans="1:33" s="169" customFormat="1" ht="90" customHeight="1" x14ac:dyDescent="0.2">
      <c r="A10" s="624" t="s">
        <v>279</v>
      </c>
      <c r="B10" s="237" t="str">
        <f>+[1]Poblamiento!B40</f>
        <v>Cargos provistos</v>
      </c>
      <c r="C10" s="238">
        <v>688</v>
      </c>
      <c r="D10" s="626">
        <f>IF(C10=0,0,C10/C11)</f>
        <v>0.92101740294511381</v>
      </c>
      <c r="E10" s="238">
        <v>696</v>
      </c>
      <c r="F10" s="626">
        <f>IF(E10=0,0,E10/E11)</f>
        <v>0.93172690763052213</v>
      </c>
      <c r="G10" s="238">
        <v>694</v>
      </c>
      <c r="H10" s="626">
        <f>IF(G10=0,0,G10/G11)</f>
        <v>0.92904953145917002</v>
      </c>
      <c r="I10" s="238">
        <v>694</v>
      </c>
      <c r="J10" s="626">
        <f>IF(I10=0,0,I10/I11)</f>
        <v>0.92904953145917002</v>
      </c>
      <c r="K10" s="238">
        <v>698</v>
      </c>
      <c r="L10" s="626">
        <f>IF(K10=0,0,K10/K11)</f>
        <v>0.93440428380187412</v>
      </c>
      <c r="M10" s="238">
        <v>690</v>
      </c>
      <c r="N10" s="626">
        <f>IF(M10=0,0,M10/M11)</f>
        <v>0.92369477911646591</v>
      </c>
      <c r="O10" s="239">
        <v>681</v>
      </c>
      <c r="P10" s="626">
        <f>IF(O10=0,0,O10/O11)</f>
        <v>0.91164658634538154</v>
      </c>
      <c r="Q10" s="239">
        <v>678</v>
      </c>
      <c r="R10" s="626">
        <f>IF(Q10=0,0,Q10/Q11)</f>
        <v>0.90763052208835338</v>
      </c>
      <c r="S10" s="240">
        <v>682</v>
      </c>
      <c r="T10" s="626">
        <f>IF(S10=0,0,S10/S11)</f>
        <v>0.91298527443105759</v>
      </c>
      <c r="U10" s="239">
        <v>681</v>
      </c>
      <c r="V10" s="626">
        <f>IF(U10=0,0,U10/U11)</f>
        <v>0.91164658634538154</v>
      </c>
      <c r="W10" s="239">
        <v>677</v>
      </c>
      <c r="X10" s="626">
        <f>IF(W10=0,0,W10/W11)</f>
        <v>0.90629183400267732</v>
      </c>
      <c r="Y10" s="241">
        <v>688</v>
      </c>
      <c r="Z10" s="626">
        <f>IF(Y10=0,0,Y10/Y11)</f>
        <v>0.92101740294511381</v>
      </c>
      <c r="AA10" s="242">
        <f>AVERAGE(C10,E10,G10,I10,K10,M10,O10,Q10,S10,U10,W10,Y10)</f>
        <v>687.25</v>
      </c>
      <c r="AB10" s="627">
        <f>IF(AA10=0," ",AA10/AA11)</f>
        <v>0.92001338688085676</v>
      </c>
      <c r="AC10" s="629" t="s">
        <v>347</v>
      </c>
    </row>
    <row r="11" spans="1:33" s="169" customFormat="1" ht="144.75" customHeight="1" thickBot="1" x14ac:dyDescent="0.25">
      <c r="A11" s="625"/>
      <c r="B11" s="243" t="str">
        <f>+[1]Poblamiento!B41</f>
        <v>Total de cargos de la planta</v>
      </c>
      <c r="C11" s="186">
        <v>747</v>
      </c>
      <c r="D11" s="595"/>
      <c r="E11" s="186">
        <v>747</v>
      </c>
      <c r="F11" s="595"/>
      <c r="G11" s="186">
        <v>747</v>
      </c>
      <c r="H11" s="595"/>
      <c r="I11" s="186">
        <v>747</v>
      </c>
      <c r="J11" s="595"/>
      <c r="K11" s="186">
        <v>747</v>
      </c>
      <c r="L11" s="595"/>
      <c r="M11" s="186">
        <v>747</v>
      </c>
      <c r="N11" s="595"/>
      <c r="O11" s="186">
        <v>747</v>
      </c>
      <c r="P11" s="595"/>
      <c r="Q11" s="186">
        <v>747</v>
      </c>
      <c r="R11" s="595"/>
      <c r="S11" s="186">
        <v>747</v>
      </c>
      <c r="T11" s="595"/>
      <c r="U11" s="186">
        <v>747</v>
      </c>
      <c r="V11" s="595"/>
      <c r="W11" s="186">
        <v>747</v>
      </c>
      <c r="X11" s="595"/>
      <c r="Y11" s="186">
        <v>747</v>
      </c>
      <c r="Z11" s="595"/>
      <c r="AA11" s="244">
        <f>AVERAGE(C11,E11,G11,I11,K11,M11,O11,Q11,S11,U11,W11,Y11)</f>
        <v>747</v>
      </c>
      <c r="AB11" s="628"/>
      <c r="AC11" s="597"/>
    </row>
    <row r="12" spans="1:33" ht="30" customHeight="1" x14ac:dyDescent="0.2">
      <c r="B12" s="163"/>
      <c r="C12" s="189"/>
      <c r="D12" s="220"/>
      <c r="E12" s="189"/>
      <c r="F12" s="189"/>
      <c r="G12" s="189"/>
      <c r="H12" s="189"/>
      <c r="I12" s="189"/>
      <c r="J12" s="189"/>
      <c r="K12" s="189"/>
      <c r="L12" s="189"/>
      <c r="M12" s="189"/>
      <c r="N12" s="189"/>
      <c r="O12" s="189"/>
      <c r="P12" s="189"/>
      <c r="Q12" s="189"/>
      <c r="R12" s="189"/>
      <c r="S12" s="189"/>
      <c r="T12" s="189"/>
      <c r="U12" s="189"/>
      <c r="V12" s="189"/>
    </row>
    <row r="13" spans="1:33" ht="30" customHeight="1" x14ac:dyDescent="0.2">
      <c r="E13" s="227"/>
    </row>
    <row r="14" spans="1:33" ht="30" customHeight="1" x14ac:dyDescent="0.2">
      <c r="AB14" s="234"/>
    </row>
    <row r="15" spans="1:33" ht="30" customHeight="1" x14ac:dyDescent="0.2">
      <c r="F15" s="219"/>
      <c r="AB15" s="234"/>
    </row>
    <row r="16" spans="1:33" ht="30" customHeight="1" x14ac:dyDescent="0.2">
      <c r="AB16" s="234"/>
    </row>
    <row r="70" spans="3:3" ht="30" customHeight="1" x14ac:dyDescent="0.2">
      <c r="C70" s="218" t="str">
        <f>RegistroPoblam!AC10</f>
        <v>Durante la vigencia 2024, el indicador presentó una tendencia decreciente con un resultado acumulado anual del 92% y un promedio de 687 cargos provistos.
Se observa que para los meses de febrero y mayo se presentaron los resultados mas elevados en el indicador con un promedio de 697 cargos provistos de la planta de personal; lo anterior obedece a los niveles bajos de rotación de personal presentados.
Ahora bien a partir de la segunda mitad del año, el indicador presentó un menor nivel de poblamiento de la planta en razón a los altos indices de rotación de personal presentados en los meses de junio y julio. No obstante lo anterior, a lo largo del año se presentó un resultado óptimo en el indicador de poblamiento de planta de personal. 
A manera de conclusión se evidencia que el indicador presentó el mismo resultado acumulado, respecto a los resultados del año 2023; por lo que es importante que para el 2025 se presente un incremento y mantenimiento en el nivel del poblamiento de la planta de personal.</v>
      </c>
    </row>
    <row r="72" spans="3:3" ht="30" customHeight="1" x14ac:dyDescent="0.2">
      <c r="C72" s="218" t="str">
        <f>RegistroPoblam!AC10</f>
        <v>Durante la vigencia 2024, el indicador presentó una tendencia decreciente con un resultado acumulado anual del 92% y un promedio de 687 cargos provistos.
Se observa que para los meses de febrero y mayo se presentaron los resultados mas elevados en el indicador con un promedio de 697 cargos provistos de la planta de personal; lo anterior obedece a los niveles bajos de rotación de personal presentados.
Ahora bien a partir de la segunda mitad del año, el indicador presentó un menor nivel de poblamiento de la planta en razón a los altos indices de rotación de personal presentados en los meses de junio y julio. No obstante lo anterior, a lo largo del año se presentó un resultado óptimo en el indicador de poblamiento de planta de personal. 
A manera de conclusión se evidencia que el indicador presentó el mismo resultado acumulado, respecto a los resultados del año 2023; por lo que es importante que para el 2025 se presente un incremento y mantenimiento en el nivel del poblamiento de la planta de personal.</v>
      </c>
    </row>
    <row r="74" spans="3:3" ht="30" customHeight="1" x14ac:dyDescent="0.2">
      <c r="C74" s="218" t="str">
        <f>RegistroPoblam!AC10</f>
        <v>Durante la vigencia 2024, el indicador presentó una tendencia decreciente con un resultado acumulado anual del 92% y un promedio de 687 cargos provistos.
Se observa que para los meses de febrero y mayo se presentaron los resultados mas elevados en el indicador con un promedio de 697 cargos provistos de la planta de personal; lo anterior obedece a los niveles bajos de rotación de personal presentados.
Ahora bien a partir de la segunda mitad del año, el indicador presentó un menor nivel de poblamiento de la planta en razón a los altos indices de rotación de personal presentados en los meses de junio y julio. No obstante lo anterior, a lo largo del año se presentó un resultado óptimo en el indicador de poblamiento de planta de personal. 
A manera de conclusión se evidencia que el indicador presentó el mismo resultado acumulado, respecto a los resultados del año 2023; por lo que es importante que para el 2025 se presente un incremento y mantenimiento en el nivel del poblamiento de la planta de personal.</v>
      </c>
    </row>
    <row r="76" spans="3:3" ht="30" customHeight="1" x14ac:dyDescent="0.2">
      <c r="C76" s="165" t="str">
        <f>RegistroPoblam!AC10</f>
        <v>Durante la vigencia 2024, el indicador presentó una tendencia decreciente con un resultado acumulado anual del 92% y un promedio de 687 cargos provistos.
Se observa que para los meses de febrero y mayo se presentaron los resultados mas elevados en el indicador con un promedio de 697 cargos provistos de la planta de personal; lo anterior obedece a los niveles bajos de rotación de personal presentados.
Ahora bien a partir de la segunda mitad del año, el indicador presentó un menor nivel de poblamiento de la planta en razón a los altos indices de rotación de personal presentados en los meses de junio y julio. No obstante lo anterior, a lo largo del año se presentó un resultado óptimo en el indicador de poblamiento de planta de personal. 
A manera de conclusión se evidencia que el indicador presentó el mismo resultado acumulado, respecto a los resultados del año 2023; por lo que es importante que para el 2025 se presente un incremento y mantenimiento en el nivel del poblamiento de la planta de personal.</v>
      </c>
    </row>
  </sheetData>
  <sheetProtection formatCells="0" formatColumns="0" formatRows="0" insertRows="0"/>
  <mergeCells count="41">
    <mergeCell ref="T10:T11"/>
    <mergeCell ref="V10:V11"/>
    <mergeCell ref="X10:X11"/>
    <mergeCell ref="Z10:Z11"/>
    <mergeCell ref="AB10:AB11"/>
    <mergeCell ref="AC10:AC11"/>
    <mergeCell ref="AC8:AC9"/>
    <mergeCell ref="A10:A11"/>
    <mergeCell ref="D10:D11"/>
    <mergeCell ref="F10:F11"/>
    <mergeCell ref="H10:H11"/>
    <mergeCell ref="J10:J11"/>
    <mergeCell ref="L10:L11"/>
    <mergeCell ref="N10:N11"/>
    <mergeCell ref="P10:P11"/>
    <mergeCell ref="R10:R11"/>
    <mergeCell ref="Q8:R8"/>
    <mergeCell ref="S8:T8"/>
    <mergeCell ref="U8:V8"/>
    <mergeCell ref="W8:X8"/>
    <mergeCell ref="Y8:Z8"/>
    <mergeCell ref="AA8:AB8"/>
    <mergeCell ref="C6:Y6"/>
    <mergeCell ref="A8:A9"/>
    <mergeCell ref="B8:B9"/>
    <mergeCell ref="C8:D8"/>
    <mergeCell ref="E8:F8"/>
    <mergeCell ref="G8:H8"/>
    <mergeCell ref="I8:J8"/>
    <mergeCell ref="K8:L8"/>
    <mergeCell ref="M8:N8"/>
    <mergeCell ref="O8:P8"/>
    <mergeCell ref="AA2:AB2"/>
    <mergeCell ref="AA3:AB3"/>
    <mergeCell ref="AA4:AB4"/>
    <mergeCell ref="A1:A4"/>
    <mergeCell ref="B1:Z1"/>
    <mergeCell ref="B2:Z2"/>
    <mergeCell ref="B3:Z3"/>
    <mergeCell ref="B4:Z4"/>
    <mergeCell ref="AA1:AB1"/>
  </mergeCells>
  <conditionalFormatting sqref="V10">
    <cfRule type="cellIs" dxfId="101" priority="1" stopIfTrue="1" operator="equal">
      <formula>"0"</formula>
    </cfRule>
    <cfRule type="cellIs" dxfId="100" priority="2" stopIfTrue="1" operator="lessThanOrEqual">
      <formula>#REF!</formula>
    </cfRule>
    <cfRule type="cellIs" dxfId="99" priority="3" stopIfTrue="1" operator="greaterThanOrEqual">
      <formula>#REF!</formula>
    </cfRule>
    <cfRule type="cellIs" dxfId="98" priority="4" stopIfTrue="1" operator="between">
      <formula>#REF!</formula>
      <formula>#REF!</formula>
    </cfRule>
  </conditionalFormatting>
  <pageMargins left="0.7" right="0.7" top="0.75" bottom="0.75" header="0.3" footer="0.3"/>
  <pageSetup orientation="portrait" r:id="rId1"/>
  <ignoredErrors>
    <ignoredError sqref="AA11:AB11" evalError="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7065-0AF9-4714-B395-2B1381A4CBA8}">
  <sheetPr>
    <tabColor rgb="FF00B0F0"/>
  </sheetPr>
  <dimension ref="A1:T180"/>
  <sheetViews>
    <sheetView topLeftCell="A72" workbookViewId="0">
      <selection activeCell="C74" sqref="C74:P74"/>
    </sheetView>
  </sheetViews>
  <sheetFormatPr baseColWidth="10" defaultRowHeight="12.75" x14ac:dyDescent="0.2"/>
  <cols>
    <col min="1" max="1" width="3" style="49" customWidth="1"/>
    <col min="2" max="2" width="30" style="49" customWidth="1"/>
    <col min="3" max="3" width="16.7109375" style="49" customWidth="1"/>
    <col min="4" max="4" width="5" style="49" bestFit="1" customWidth="1"/>
    <col min="5" max="5" width="4.7109375" style="49" bestFit="1" customWidth="1"/>
    <col min="6" max="6" width="9.5703125" style="49" bestFit="1" customWidth="1"/>
    <col min="7" max="7" width="5.42578125" style="49" bestFit="1" customWidth="1"/>
    <col min="8" max="8" width="5.28515625" style="49" bestFit="1" customWidth="1"/>
    <col min="9" max="9" width="9.5703125" style="49" bestFit="1" customWidth="1"/>
    <col min="10" max="10" width="4.28515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34.85546875" style="49" customWidth="1"/>
    <col min="17" max="18" width="11.7109375" style="49" customWidth="1"/>
    <col min="19" max="19" width="11.42578125" style="95" hidden="1" customWidth="1"/>
    <col min="20" max="16384" width="11.42578125" style="49"/>
  </cols>
  <sheetData>
    <row r="1" spans="1:19" ht="13.5" thickBot="1" x14ac:dyDescent="0.25">
      <c r="B1" s="85"/>
      <c r="C1" s="85"/>
      <c r="D1" s="85"/>
      <c r="E1" s="85"/>
      <c r="F1" s="85"/>
      <c r="G1" s="85"/>
      <c r="H1" s="85"/>
      <c r="I1" s="85"/>
      <c r="J1" s="85"/>
      <c r="K1" s="85"/>
      <c r="L1" s="85"/>
      <c r="M1" s="85"/>
      <c r="N1" s="85"/>
      <c r="O1" s="85"/>
      <c r="P1" s="85"/>
    </row>
    <row r="2" spans="1:19" ht="16.5" customHeight="1" x14ac:dyDescent="0.2">
      <c r="B2" s="573"/>
      <c r="C2" s="576" t="s">
        <v>56</v>
      </c>
      <c r="D2" s="577"/>
      <c r="E2" s="577"/>
      <c r="F2" s="577"/>
      <c r="G2" s="577"/>
      <c r="H2" s="577"/>
      <c r="I2" s="577"/>
      <c r="J2" s="577"/>
      <c r="K2" s="577"/>
      <c r="L2" s="577"/>
      <c r="M2" s="578"/>
      <c r="N2" s="579" t="s">
        <v>178</v>
      </c>
      <c r="O2" s="580"/>
      <c r="P2" s="581"/>
      <c r="S2" s="116" t="str">
        <f>+C26</f>
        <v>Mayor o Igual a 10%</v>
      </c>
    </row>
    <row r="3" spans="1:19" ht="15.75" customHeight="1" x14ac:dyDescent="0.2">
      <c r="B3" s="574"/>
      <c r="C3" s="582" t="s">
        <v>58</v>
      </c>
      <c r="D3" s="583"/>
      <c r="E3" s="583"/>
      <c r="F3" s="583"/>
      <c r="G3" s="583"/>
      <c r="H3" s="583"/>
      <c r="I3" s="583"/>
      <c r="J3" s="583"/>
      <c r="K3" s="583"/>
      <c r="L3" s="583"/>
      <c r="M3" s="584"/>
      <c r="N3" s="585" t="s">
        <v>269</v>
      </c>
      <c r="O3" s="586"/>
      <c r="P3" s="587"/>
      <c r="S3" s="96">
        <v>9.9900000000000003E-2</v>
      </c>
    </row>
    <row r="4" spans="1:19" ht="15.75" customHeight="1" x14ac:dyDescent="0.2">
      <c r="B4" s="574"/>
      <c r="C4" s="582" t="s">
        <v>59</v>
      </c>
      <c r="D4" s="583"/>
      <c r="E4" s="583"/>
      <c r="F4" s="583"/>
      <c r="G4" s="583"/>
      <c r="H4" s="583"/>
      <c r="I4" s="583"/>
      <c r="J4" s="583"/>
      <c r="K4" s="583"/>
      <c r="L4" s="583"/>
      <c r="M4" s="584"/>
      <c r="N4" s="585" t="s">
        <v>179</v>
      </c>
      <c r="O4" s="586"/>
      <c r="P4" s="587"/>
      <c r="S4" s="96">
        <v>0.05</v>
      </c>
    </row>
    <row r="5" spans="1:19" ht="16.5" customHeight="1" thickBot="1" x14ac:dyDescent="0.25">
      <c r="B5" s="575"/>
      <c r="C5" s="588" t="s">
        <v>60</v>
      </c>
      <c r="D5" s="589"/>
      <c r="E5" s="589"/>
      <c r="F5" s="589"/>
      <c r="G5" s="589"/>
      <c r="H5" s="589"/>
      <c r="I5" s="589"/>
      <c r="J5" s="589"/>
      <c r="K5" s="589"/>
      <c r="L5" s="589"/>
      <c r="M5" s="590"/>
      <c r="N5" s="591" t="s">
        <v>61</v>
      </c>
      <c r="O5" s="592"/>
      <c r="P5" s="593"/>
      <c r="S5" s="148">
        <v>4.9999990000000001E-2</v>
      </c>
    </row>
    <row r="6" spans="1:19" ht="13.5" thickBot="1" x14ac:dyDescent="0.25">
      <c r="B6" s="85"/>
      <c r="C6" s="85"/>
      <c r="D6" s="85"/>
      <c r="E6" s="85"/>
      <c r="F6" s="85"/>
      <c r="G6" s="85"/>
      <c r="H6" s="85"/>
      <c r="I6" s="85"/>
      <c r="J6" s="85"/>
      <c r="K6" s="85"/>
      <c r="L6" s="85"/>
      <c r="M6" s="85"/>
      <c r="N6" s="85"/>
      <c r="O6" s="85"/>
      <c r="P6" s="85"/>
      <c r="S6" s="96"/>
    </row>
    <row r="7" spans="1:19" x14ac:dyDescent="0.2">
      <c r="A7" s="51"/>
      <c r="B7" s="555" t="s">
        <v>65</v>
      </c>
      <c r="C7" s="556"/>
      <c r="D7" s="556"/>
      <c r="E7" s="556"/>
      <c r="F7" s="556"/>
      <c r="G7" s="556"/>
      <c r="H7" s="556"/>
      <c r="I7" s="556"/>
      <c r="J7" s="556"/>
      <c r="K7" s="556"/>
      <c r="L7" s="556"/>
      <c r="M7" s="556"/>
      <c r="N7" s="556"/>
      <c r="O7" s="556"/>
      <c r="P7" s="557"/>
      <c r="Q7" s="51"/>
      <c r="S7" s="96"/>
    </row>
    <row r="8" spans="1:19" ht="13.5" thickBot="1" x14ac:dyDescent="0.25">
      <c r="A8" s="51"/>
      <c r="B8" s="558"/>
      <c r="C8" s="559"/>
      <c r="D8" s="559"/>
      <c r="E8" s="559"/>
      <c r="F8" s="559"/>
      <c r="G8" s="559"/>
      <c r="H8" s="559"/>
      <c r="I8" s="559"/>
      <c r="J8" s="559"/>
      <c r="K8" s="559"/>
      <c r="L8" s="559"/>
      <c r="M8" s="559"/>
      <c r="N8" s="559"/>
      <c r="O8" s="559"/>
      <c r="P8" s="560"/>
      <c r="Q8" s="51"/>
    </row>
    <row r="9" spans="1:19" ht="6.75" customHeight="1" thickBot="1" x14ac:dyDescent="0.25">
      <c r="A9" s="51"/>
      <c r="B9" s="561"/>
      <c r="C9" s="561"/>
      <c r="D9" s="561"/>
      <c r="E9" s="561"/>
      <c r="F9" s="561"/>
      <c r="G9" s="561"/>
      <c r="H9" s="561"/>
      <c r="I9" s="561"/>
      <c r="J9" s="561"/>
      <c r="K9" s="561"/>
      <c r="L9" s="561"/>
      <c r="M9" s="561"/>
      <c r="N9" s="561"/>
      <c r="O9" s="561"/>
      <c r="P9" s="561"/>
      <c r="Q9" s="51"/>
    </row>
    <row r="10" spans="1:19" ht="26.25" customHeight="1" thickBot="1" x14ac:dyDescent="0.25">
      <c r="A10" s="51"/>
      <c r="B10" s="86" t="s">
        <v>83</v>
      </c>
      <c r="C10" s="562">
        <v>2024</v>
      </c>
      <c r="D10" s="563"/>
      <c r="E10" s="563"/>
      <c r="F10" s="563"/>
      <c r="G10" s="563"/>
      <c r="H10" s="563"/>
      <c r="I10" s="564"/>
      <c r="J10" s="565" t="s">
        <v>1</v>
      </c>
      <c r="K10" s="566"/>
      <c r="L10" s="566"/>
      <c r="M10" s="566"/>
      <c r="N10" s="567" t="s">
        <v>280</v>
      </c>
      <c r="O10" s="568"/>
      <c r="P10" s="569"/>
      <c r="Q10" s="51"/>
    </row>
    <row r="11" spans="1:19" ht="4.5" customHeight="1" thickBot="1" x14ac:dyDescent="0.25">
      <c r="A11" s="51"/>
      <c r="B11" s="570"/>
      <c r="C11" s="571"/>
      <c r="D11" s="571"/>
      <c r="E11" s="571"/>
      <c r="F11" s="571"/>
      <c r="G11" s="571"/>
      <c r="H11" s="571"/>
      <c r="I11" s="571"/>
      <c r="J11" s="571"/>
      <c r="K11" s="571"/>
      <c r="L11" s="571"/>
      <c r="M11" s="571"/>
      <c r="N11" s="571"/>
      <c r="O11" s="571"/>
      <c r="P11" s="572"/>
      <c r="Q11" s="51"/>
    </row>
    <row r="12" spans="1:19" ht="15.75" thickBot="1" x14ac:dyDescent="0.3">
      <c r="A12" s="51"/>
      <c r="B12" s="60" t="s">
        <v>0</v>
      </c>
      <c r="C12" s="544" t="s">
        <v>171</v>
      </c>
      <c r="D12" s="544"/>
      <c r="E12" s="544"/>
      <c r="F12" s="544"/>
      <c r="G12" s="544"/>
      <c r="H12" s="544"/>
      <c r="I12" s="544"/>
      <c r="J12" s="544"/>
      <c r="K12" s="544"/>
      <c r="L12" s="544"/>
      <c r="M12" s="544"/>
      <c r="N12" s="544"/>
      <c r="O12" s="544"/>
      <c r="P12" s="545"/>
      <c r="Q12" s="51"/>
    </row>
    <row r="13" spans="1:19" ht="4.5" customHeight="1" thickBot="1" x14ac:dyDescent="0.25">
      <c r="A13" s="51"/>
      <c r="B13" s="499"/>
      <c r="C13" s="500"/>
      <c r="D13" s="500"/>
      <c r="E13" s="500"/>
      <c r="F13" s="500"/>
      <c r="G13" s="500"/>
      <c r="H13" s="500"/>
      <c r="I13" s="500"/>
      <c r="J13" s="500"/>
      <c r="K13" s="500"/>
      <c r="L13" s="500"/>
      <c r="M13" s="500"/>
      <c r="N13" s="500"/>
      <c r="O13" s="500"/>
      <c r="P13" s="501"/>
      <c r="Q13" s="51"/>
    </row>
    <row r="14" spans="1:19" ht="18" customHeight="1" thickBot="1" x14ac:dyDescent="0.25">
      <c r="A14" s="51"/>
      <c r="B14" s="60" t="s">
        <v>6</v>
      </c>
      <c r="C14" s="546" t="s">
        <v>212</v>
      </c>
      <c r="D14" s="547"/>
      <c r="E14" s="547"/>
      <c r="F14" s="547"/>
      <c r="G14" s="547"/>
      <c r="H14" s="547"/>
      <c r="I14" s="547"/>
      <c r="J14" s="547"/>
      <c r="K14" s="547"/>
      <c r="L14" s="547"/>
      <c r="M14" s="547"/>
      <c r="N14" s="547"/>
      <c r="O14" s="547"/>
      <c r="P14" s="548"/>
      <c r="Q14" s="51"/>
    </row>
    <row r="15" spans="1:19" ht="4.5" customHeight="1" thickBot="1" x14ac:dyDescent="0.25">
      <c r="A15" s="51"/>
      <c r="B15" s="512"/>
      <c r="C15" s="513"/>
      <c r="D15" s="513"/>
      <c r="E15" s="513"/>
      <c r="F15" s="513"/>
      <c r="G15" s="513"/>
      <c r="H15" s="513"/>
      <c r="I15" s="513"/>
      <c r="J15" s="513"/>
      <c r="K15" s="513"/>
      <c r="L15" s="513"/>
      <c r="M15" s="513"/>
      <c r="N15" s="513"/>
      <c r="O15" s="513"/>
      <c r="P15" s="514"/>
      <c r="Q15" s="51"/>
    </row>
    <row r="16" spans="1:19" ht="32.25" customHeight="1" thickBot="1" x14ac:dyDescent="0.25">
      <c r="A16" s="51"/>
      <c r="B16" s="60" t="s">
        <v>25</v>
      </c>
      <c r="C16" s="552" t="s">
        <v>230</v>
      </c>
      <c r="D16" s="553"/>
      <c r="E16" s="553"/>
      <c r="F16" s="553"/>
      <c r="G16" s="553"/>
      <c r="H16" s="553"/>
      <c r="I16" s="553"/>
      <c r="J16" s="553"/>
      <c r="K16" s="553"/>
      <c r="L16" s="553"/>
      <c r="M16" s="553"/>
      <c r="N16" s="553"/>
      <c r="O16" s="553"/>
      <c r="P16" s="554"/>
      <c r="Q16" s="51"/>
    </row>
    <row r="17" spans="1:20" ht="4.5" customHeight="1" thickBot="1" x14ac:dyDescent="0.25">
      <c r="A17" s="51"/>
      <c r="B17" s="512"/>
      <c r="C17" s="513"/>
      <c r="D17" s="513"/>
      <c r="E17" s="513"/>
      <c r="F17" s="513"/>
      <c r="G17" s="513"/>
      <c r="H17" s="513"/>
      <c r="I17" s="513"/>
      <c r="J17" s="513"/>
      <c r="K17" s="513"/>
      <c r="L17" s="513"/>
      <c r="M17" s="513"/>
      <c r="N17" s="513"/>
      <c r="O17" s="513"/>
      <c r="P17" s="514"/>
      <c r="Q17" s="51"/>
    </row>
    <row r="18" spans="1:20" ht="26.25" customHeight="1" thickBot="1" x14ac:dyDescent="0.25">
      <c r="A18" s="51"/>
      <c r="B18" s="60" t="s">
        <v>11</v>
      </c>
      <c r="C18" s="531" t="s">
        <v>319</v>
      </c>
      <c r="D18" s="532"/>
      <c r="E18" s="532"/>
      <c r="F18" s="532"/>
      <c r="G18" s="532"/>
      <c r="H18" s="532"/>
      <c r="I18" s="532"/>
      <c r="J18" s="532"/>
      <c r="K18" s="532"/>
      <c r="L18" s="532"/>
      <c r="M18" s="532"/>
      <c r="N18" s="532"/>
      <c r="O18" s="532"/>
      <c r="P18" s="533"/>
      <c r="Q18" s="51"/>
    </row>
    <row r="19" spans="1:20" ht="4.5" customHeight="1" thickBot="1" x14ac:dyDescent="0.25">
      <c r="A19" s="51"/>
      <c r="B19" s="534"/>
      <c r="C19" s="534"/>
      <c r="D19" s="534"/>
      <c r="E19" s="534"/>
      <c r="F19" s="534"/>
      <c r="G19" s="534"/>
      <c r="H19" s="534"/>
      <c r="I19" s="534"/>
      <c r="J19" s="534"/>
      <c r="K19" s="534"/>
      <c r="L19" s="534"/>
      <c r="M19" s="534"/>
      <c r="N19" s="534"/>
      <c r="O19" s="534"/>
      <c r="P19" s="534"/>
      <c r="Q19" s="51"/>
    </row>
    <row r="20" spans="1:20" ht="17.25" customHeight="1" thickBot="1" x14ac:dyDescent="0.25">
      <c r="A20" s="51"/>
      <c r="B20" s="535" t="s">
        <v>26</v>
      </c>
      <c r="C20" s="536"/>
      <c r="D20" s="536"/>
      <c r="E20" s="536"/>
      <c r="F20" s="536"/>
      <c r="G20" s="536"/>
      <c r="H20" s="536"/>
      <c r="I20" s="536"/>
      <c r="J20" s="536"/>
      <c r="K20" s="536"/>
      <c r="L20" s="536"/>
      <c r="M20" s="536"/>
      <c r="N20" s="536"/>
      <c r="O20" s="536"/>
      <c r="P20" s="537"/>
      <c r="Q20" s="51"/>
    </row>
    <row r="21" spans="1:20" ht="4.5" customHeight="1" thickBot="1" x14ac:dyDescent="0.25">
      <c r="A21" s="51"/>
      <c r="B21" s="538"/>
      <c r="C21" s="539"/>
      <c r="D21" s="539"/>
      <c r="E21" s="539"/>
      <c r="F21" s="539"/>
      <c r="G21" s="539"/>
      <c r="H21" s="539"/>
      <c r="I21" s="539"/>
      <c r="J21" s="539"/>
      <c r="K21" s="539"/>
      <c r="L21" s="539"/>
      <c r="M21" s="539"/>
      <c r="N21" s="539"/>
      <c r="O21" s="539"/>
      <c r="P21" s="540"/>
      <c r="Q21" s="51"/>
    </row>
    <row r="22" spans="1:20" ht="40.5" customHeight="1" thickBot="1" x14ac:dyDescent="0.25">
      <c r="A22" s="51"/>
      <c r="B22" s="60" t="s">
        <v>3</v>
      </c>
      <c r="C22" s="541" t="s">
        <v>281</v>
      </c>
      <c r="D22" s="542"/>
      <c r="E22" s="542"/>
      <c r="F22" s="542"/>
      <c r="G22" s="542"/>
      <c r="H22" s="542"/>
      <c r="I22" s="542"/>
      <c r="J22" s="542"/>
      <c r="K22" s="542"/>
      <c r="L22" s="542"/>
      <c r="M22" s="542"/>
      <c r="N22" s="542"/>
      <c r="O22" s="542"/>
      <c r="P22" s="543"/>
      <c r="Q22" s="142"/>
      <c r="R22" s="143"/>
      <c r="S22" s="144"/>
      <c r="T22" s="143"/>
    </row>
    <row r="23" spans="1:20" ht="4.5" customHeight="1" thickBot="1" x14ac:dyDescent="0.25">
      <c r="A23" s="51"/>
      <c r="B23" s="512"/>
      <c r="C23" s="513"/>
      <c r="D23" s="513"/>
      <c r="E23" s="513"/>
      <c r="F23" s="513"/>
      <c r="G23" s="513"/>
      <c r="H23" s="513"/>
      <c r="I23" s="513"/>
      <c r="J23" s="513"/>
      <c r="K23" s="513"/>
      <c r="L23" s="513"/>
      <c r="M23" s="513"/>
      <c r="N23" s="513"/>
      <c r="O23" s="513"/>
      <c r="P23" s="514"/>
      <c r="Q23" s="51"/>
    </row>
    <row r="24" spans="1:20" ht="137.25" customHeight="1" thickBot="1" x14ac:dyDescent="0.25">
      <c r="A24" s="51"/>
      <c r="B24" s="60" t="s">
        <v>12</v>
      </c>
      <c r="C24" s="516" t="s">
        <v>225</v>
      </c>
      <c r="D24" s="517"/>
      <c r="E24" s="517"/>
      <c r="F24" s="517"/>
      <c r="G24" s="517"/>
      <c r="H24" s="517"/>
      <c r="I24" s="517"/>
      <c r="J24" s="517"/>
      <c r="K24" s="517"/>
      <c r="L24" s="517"/>
      <c r="M24" s="517"/>
      <c r="N24" s="517"/>
      <c r="O24" s="517"/>
      <c r="P24" s="518"/>
      <c r="Q24" s="145"/>
    </row>
    <row r="25" spans="1:20" ht="4.5" customHeight="1" thickBot="1" x14ac:dyDescent="0.25">
      <c r="A25" s="51"/>
      <c r="B25" s="519"/>
      <c r="C25" s="520"/>
      <c r="D25" s="520"/>
      <c r="E25" s="520"/>
      <c r="F25" s="520"/>
      <c r="G25" s="520"/>
      <c r="H25" s="520"/>
      <c r="I25" s="520"/>
      <c r="J25" s="520"/>
      <c r="K25" s="520"/>
      <c r="L25" s="520"/>
      <c r="M25" s="520"/>
      <c r="N25" s="520"/>
      <c r="O25" s="520"/>
      <c r="P25" s="521"/>
      <c r="Q25" s="51"/>
    </row>
    <row r="26" spans="1:20" ht="13.5" customHeight="1" thickBot="1" x14ac:dyDescent="0.25">
      <c r="A26" s="51"/>
      <c r="B26" s="61" t="s">
        <v>2</v>
      </c>
      <c r="C26" s="640" t="s">
        <v>219</v>
      </c>
      <c r="D26" s="641"/>
      <c r="E26" s="641"/>
      <c r="F26" s="641"/>
      <c r="G26" s="641"/>
      <c r="H26" s="641"/>
      <c r="I26" s="641"/>
      <c r="J26" s="641"/>
      <c r="K26" s="641"/>
      <c r="L26" s="641"/>
      <c r="M26" s="641"/>
      <c r="N26" s="641"/>
      <c r="O26" s="641"/>
      <c r="P26" s="642"/>
      <c r="Q26" s="51"/>
    </row>
    <row r="27" spans="1:20" ht="4.5" customHeight="1" thickBot="1" x14ac:dyDescent="0.25">
      <c r="A27" s="51"/>
      <c r="B27" s="525"/>
      <c r="C27" s="526"/>
      <c r="D27" s="526"/>
      <c r="E27" s="526"/>
      <c r="F27" s="526"/>
      <c r="G27" s="526"/>
      <c r="H27" s="526"/>
      <c r="I27" s="526"/>
      <c r="J27" s="526"/>
      <c r="K27" s="526"/>
      <c r="L27" s="526"/>
      <c r="M27" s="526"/>
      <c r="N27" s="526"/>
      <c r="O27" s="526"/>
      <c r="P27" s="527"/>
      <c r="Q27" s="51"/>
    </row>
    <row r="28" spans="1:20" ht="12.75" customHeight="1" thickBot="1" x14ac:dyDescent="0.25">
      <c r="A28" s="51"/>
      <c r="B28" s="61" t="s">
        <v>13</v>
      </c>
      <c r="C28" s="117" t="s">
        <v>14</v>
      </c>
      <c r="D28" s="528" t="s">
        <v>219</v>
      </c>
      <c r="E28" s="528"/>
      <c r="F28" s="528"/>
      <c r="G28" s="528"/>
      <c r="H28" s="529" t="s">
        <v>15</v>
      </c>
      <c r="I28" s="529"/>
      <c r="J28" s="529"/>
      <c r="K28" s="528" t="s">
        <v>217</v>
      </c>
      <c r="L28" s="528"/>
      <c r="M28" s="528"/>
      <c r="N28" s="530" t="s">
        <v>16</v>
      </c>
      <c r="O28" s="530"/>
      <c r="P28" s="147" t="s">
        <v>218</v>
      </c>
      <c r="Q28" s="51"/>
    </row>
    <row r="29" spans="1:20" ht="4.5" customHeight="1" thickBot="1" x14ac:dyDescent="0.25">
      <c r="A29" s="51"/>
      <c r="B29" s="509"/>
      <c r="C29" s="510"/>
      <c r="D29" s="510"/>
      <c r="E29" s="510"/>
      <c r="F29" s="510"/>
      <c r="G29" s="510"/>
      <c r="H29" s="510"/>
      <c r="I29" s="510"/>
      <c r="J29" s="510"/>
      <c r="K29" s="510"/>
      <c r="L29" s="510"/>
      <c r="M29" s="510"/>
      <c r="N29" s="510"/>
      <c r="O29" s="510"/>
      <c r="P29" s="511"/>
      <c r="Q29" s="51"/>
    </row>
    <row r="30" spans="1:20" ht="13.5" thickBot="1" x14ac:dyDescent="0.25">
      <c r="A30" s="51"/>
      <c r="B30" s="84" t="s">
        <v>7</v>
      </c>
      <c r="C30" s="502" t="s">
        <v>177</v>
      </c>
      <c r="D30" s="503"/>
      <c r="E30" s="503"/>
      <c r="F30" s="503"/>
      <c r="G30" s="503"/>
      <c r="H30" s="503"/>
      <c r="I30" s="503"/>
      <c r="J30" s="503"/>
      <c r="K30" s="503"/>
      <c r="L30" s="503"/>
      <c r="M30" s="503"/>
      <c r="N30" s="503"/>
      <c r="O30" s="503"/>
      <c r="P30" s="504"/>
      <c r="Q30" s="51"/>
    </row>
    <row r="31" spans="1:20" ht="4.5" customHeight="1" thickBot="1" x14ac:dyDescent="0.25">
      <c r="A31" s="51"/>
      <c r="B31" s="512"/>
      <c r="C31" s="513"/>
      <c r="D31" s="513"/>
      <c r="E31" s="513"/>
      <c r="F31" s="513"/>
      <c r="G31" s="513"/>
      <c r="H31" s="513"/>
      <c r="I31" s="513"/>
      <c r="J31" s="513"/>
      <c r="K31" s="513"/>
      <c r="L31" s="513"/>
      <c r="M31" s="513"/>
      <c r="N31" s="513"/>
      <c r="O31" s="513"/>
      <c r="P31" s="514"/>
      <c r="Q31" s="51"/>
    </row>
    <row r="32" spans="1:20" ht="13.5" thickBot="1" x14ac:dyDescent="0.25">
      <c r="A32" s="51"/>
      <c r="B32" s="84" t="s">
        <v>4</v>
      </c>
      <c r="C32" s="515" t="s">
        <v>71</v>
      </c>
      <c r="D32" s="503"/>
      <c r="E32" s="503"/>
      <c r="F32" s="503"/>
      <c r="G32" s="503"/>
      <c r="H32" s="503"/>
      <c r="I32" s="503"/>
      <c r="J32" s="503"/>
      <c r="K32" s="503"/>
      <c r="L32" s="503"/>
      <c r="M32" s="503"/>
      <c r="N32" s="503"/>
      <c r="O32" s="503"/>
      <c r="P32" s="504"/>
      <c r="Q32" s="51"/>
    </row>
    <row r="33" spans="1:17" ht="4.5" customHeight="1" thickBot="1" x14ac:dyDescent="0.25">
      <c r="A33" s="51"/>
      <c r="B33" s="512"/>
      <c r="C33" s="513"/>
      <c r="D33" s="513"/>
      <c r="E33" s="513"/>
      <c r="F33" s="513"/>
      <c r="G33" s="513"/>
      <c r="H33" s="513"/>
      <c r="I33" s="513"/>
      <c r="J33" s="513"/>
      <c r="K33" s="513"/>
      <c r="L33" s="513"/>
      <c r="M33" s="513"/>
      <c r="N33" s="513"/>
      <c r="O33" s="513"/>
      <c r="P33" s="514"/>
      <c r="Q33" s="51"/>
    </row>
    <row r="34" spans="1:17" ht="13.5" thickBot="1" x14ac:dyDescent="0.25">
      <c r="A34" s="51"/>
      <c r="B34" s="84" t="s">
        <v>23</v>
      </c>
      <c r="C34" s="515" t="s">
        <v>71</v>
      </c>
      <c r="D34" s="503"/>
      <c r="E34" s="503"/>
      <c r="F34" s="503"/>
      <c r="G34" s="503"/>
      <c r="H34" s="503"/>
      <c r="I34" s="503"/>
      <c r="J34" s="503"/>
      <c r="K34" s="503"/>
      <c r="L34" s="503"/>
      <c r="M34" s="503"/>
      <c r="N34" s="503"/>
      <c r="O34" s="503"/>
      <c r="P34" s="504"/>
      <c r="Q34" s="51"/>
    </row>
    <row r="35" spans="1:17" ht="4.5" customHeight="1" thickBot="1" x14ac:dyDescent="0.25">
      <c r="A35" s="51"/>
      <c r="B35" s="499"/>
      <c r="C35" s="500"/>
      <c r="D35" s="500"/>
      <c r="E35" s="500"/>
      <c r="F35" s="500"/>
      <c r="G35" s="500"/>
      <c r="H35" s="500"/>
      <c r="I35" s="500"/>
      <c r="J35" s="500"/>
      <c r="K35" s="500"/>
      <c r="L35" s="500"/>
      <c r="M35" s="500"/>
      <c r="N35" s="500"/>
      <c r="O35" s="500"/>
      <c r="P35" s="501"/>
      <c r="Q35" s="51"/>
    </row>
    <row r="36" spans="1:17" ht="16.5" customHeight="1" thickBot="1" x14ac:dyDescent="0.25">
      <c r="A36" s="51"/>
      <c r="B36" s="84" t="s">
        <v>64</v>
      </c>
      <c r="C36" s="502" t="s">
        <v>71</v>
      </c>
      <c r="D36" s="503"/>
      <c r="E36" s="503"/>
      <c r="F36" s="503"/>
      <c r="G36" s="503"/>
      <c r="H36" s="503"/>
      <c r="I36" s="503"/>
      <c r="J36" s="503"/>
      <c r="K36" s="503"/>
      <c r="L36" s="503"/>
      <c r="M36" s="503"/>
      <c r="N36" s="503"/>
      <c r="O36" s="503"/>
      <c r="P36" s="504"/>
      <c r="Q36" s="51"/>
    </row>
    <row r="37" spans="1:17" ht="4.5" customHeight="1" thickBot="1" x14ac:dyDescent="0.25">
      <c r="A37" s="51"/>
      <c r="B37" s="87"/>
      <c r="C37" s="87"/>
      <c r="D37" s="87"/>
      <c r="E37" s="87"/>
      <c r="F37" s="87"/>
      <c r="G37" s="87"/>
      <c r="H37" s="87"/>
      <c r="I37" s="87"/>
      <c r="J37" s="87"/>
      <c r="K37" s="87"/>
      <c r="L37" s="87"/>
      <c r="M37" s="87"/>
      <c r="N37" s="87"/>
      <c r="O37" s="87"/>
      <c r="P37" s="87"/>
      <c r="Q37" s="51"/>
    </row>
    <row r="38" spans="1:17" ht="13.5" thickBot="1" x14ac:dyDescent="0.25">
      <c r="A38" s="51"/>
      <c r="B38" s="505" t="s">
        <v>17</v>
      </c>
      <c r="C38" s="506"/>
      <c r="D38" s="506"/>
      <c r="E38" s="506"/>
      <c r="F38" s="506"/>
      <c r="G38" s="506"/>
      <c r="H38" s="506"/>
      <c r="I38" s="506"/>
      <c r="J38" s="506"/>
      <c r="K38" s="506"/>
      <c r="L38" s="506"/>
      <c r="M38" s="506"/>
      <c r="N38" s="506"/>
      <c r="O38" s="507"/>
      <c r="P38" s="508"/>
      <c r="Q38" s="51"/>
    </row>
    <row r="39" spans="1:17" x14ac:dyDescent="0.2">
      <c r="A39" s="51"/>
      <c r="B39" s="88" t="s">
        <v>22</v>
      </c>
      <c r="C39" s="505" t="s">
        <v>18</v>
      </c>
      <c r="D39" s="506"/>
      <c r="E39" s="506"/>
      <c r="F39" s="506"/>
      <c r="G39" s="508"/>
      <c r="H39" s="505" t="s">
        <v>7</v>
      </c>
      <c r="I39" s="506"/>
      <c r="J39" s="506"/>
      <c r="K39" s="506"/>
      <c r="L39" s="508"/>
      <c r="M39" s="505" t="s">
        <v>19</v>
      </c>
      <c r="N39" s="506"/>
      <c r="O39" s="507"/>
      <c r="P39" s="508"/>
      <c r="Q39" s="51"/>
    </row>
    <row r="40" spans="1:17" ht="30" customHeight="1" x14ac:dyDescent="0.2">
      <c r="A40" s="51"/>
      <c r="B40" s="62" t="s">
        <v>213</v>
      </c>
      <c r="C40" s="635" t="s">
        <v>215</v>
      </c>
      <c r="D40" s="636"/>
      <c r="E40" s="636"/>
      <c r="F40" s="636"/>
      <c r="G40" s="637"/>
      <c r="H40" s="638" t="s">
        <v>182</v>
      </c>
      <c r="I40" s="638"/>
      <c r="J40" s="638"/>
      <c r="K40" s="638"/>
      <c r="L40" s="638"/>
      <c r="M40" s="638" t="s">
        <v>299</v>
      </c>
      <c r="N40" s="638"/>
      <c r="O40" s="638"/>
      <c r="P40" s="639"/>
      <c r="Q40" s="51"/>
    </row>
    <row r="41" spans="1:17" ht="30" customHeight="1" x14ac:dyDescent="0.2">
      <c r="A41" s="51"/>
      <c r="B41" s="63" t="s">
        <v>214</v>
      </c>
      <c r="C41" s="635" t="s">
        <v>215</v>
      </c>
      <c r="D41" s="636"/>
      <c r="E41" s="636"/>
      <c r="F41" s="636"/>
      <c r="G41" s="637"/>
      <c r="H41" s="638" t="s">
        <v>182</v>
      </c>
      <c r="I41" s="638"/>
      <c r="J41" s="638"/>
      <c r="K41" s="638"/>
      <c r="L41" s="638"/>
      <c r="M41" s="638" t="s">
        <v>299</v>
      </c>
      <c r="N41" s="638"/>
      <c r="O41" s="638"/>
      <c r="P41" s="639"/>
      <c r="Q41" s="51"/>
    </row>
    <row r="42" spans="1:17" ht="13.5" customHeight="1" x14ac:dyDescent="0.2">
      <c r="A42" s="51"/>
      <c r="B42" s="89"/>
      <c r="C42" s="482"/>
      <c r="D42" s="482"/>
      <c r="E42" s="482"/>
      <c r="F42" s="482"/>
      <c r="G42" s="482"/>
      <c r="H42" s="482"/>
      <c r="I42" s="482"/>
      <c r="J42" s="482"/>
      <c r="K42" s="482"/>
      <c r="L42" s="482"/>
      <c r="M42" s="482"/>
      <c r="N42" s="482"/>
      <c r="O42" s="482"/>
      <c r="P42" s="483"/>
      <c r="Q42" s="51"/>
    </row>
    <row r="43" spans="1:17" ht="12.75" customHeight="1" x14ac:dyDescent="0.2">
      <c r="A43" s="51"/>
      <c r="B43" s="89"/>
      <c r="C43" s="482"/>
      <c r="D43" s="482"/>
      <c r="E43" s="482"/>
      <c r="F43" s="482"/>
      <c r="G43" s="482"/>
      <c r="H43" s="482"/>
      <c r="I43" s="482"/>
      <c r="J43" s="482"/>
      <c r="K43" s="482"/>
      <c r="L43" s="482"/>
      <c r="M43" s="482"/>
      <c r="N43" s="482"/>
      <c r="O43" s="482"/>
      <c r="P43" s="483"/>
      <c r="Q43" s="51"/>
    </row>
    <row r="44" spans="1:17" ht="11.25" customHeight="1" thickBot="1" x14ac:dyDescent="0.25">
      <c r="A44" s="51"/>
      <c r="B44" s="90"/>
      <c r="C44" s="472"/>
      <c r="D44" s="472"/>
      <c r="E44" s="472"/>
      <c r="F44" s="472"/>
      <c r="G44" s="472"/>
      <c r="H44" s="472"/>
      <c r="I44" s="472"/>
      <c r="J44" s="472"/>
      <c r="K44" s="472"/>
      <c r="L44" s="472"/>
      <c r="M44" s="472"/>
      <c r="N44" s="472"/>
      <c r="O44" s="472"/>
      <c r="P44" s="473"/>
      <c r="Q44" s="51"/>
    </row>
    <row r="45" spans="1:17" ht="4.5" customHeight="1" thickBot="1" x14ac:dyDescent="0.25">
      <c r="A45" s="51"/>
      <c r="B45" s="91"/>
      <c r="C45" s="91"/>
      <c r="D45" s="91"/>
      <c r="E45" s="91"/>
      <c r="F45" s="91"/>
      <c r="G45" s="91"/>
      <c r="H45" s="91"/>
      <c r="I45" s="91"/>
      <c r="J45" s="91"/>
      <c r="K45" s="91"/>
      <c r="L45" s="91"/>
      <c r="M45" s="91"/>
      <c r="N45" s="91"/>
      <c r="O45" s="91"/>
      <c r="P45" s="91"/>
      <c r="Q45" s="51"/>
    </row>
    <row r="46" spans="1:17" ht="13.5" customHeight="1" thickBot="1" x14ac:dyDescent="0.3">
      <c r="A46" s="51"/>
      <c r="B46" s="474" t="s">
        <v>8</v>
      </c>
      <c r="C46" s="475"/>
      <c r="D46" s="475"/>
      <c r="E46" s="475"/>
      <c r="F46" s="475"/>
      <c r="G46" s="475"/>
      <c r="H46" s="475"/>
      <c r="I46" s="475"/>
      <c r="J46" s="475"/>
      <c r="K46" s="475"/>
      <c r="L46" s="475"/>
      <c r="M46" s="475"/>
      <c r="N46" s="475"/>
      <c r="O46" s="475"/>
      <c r="P46" s="476"/>
      <c r="Q46" s="51"/>
    </row>
    <row r="47" spans="1:17" ht="4.5" customHeight="1" thickBot="1" x14ac:dyDescent="0.25">
      <c r="A47" s="51"/>
      <c r="B47" s="92"/>
      <c r="C47" s="87"/>
      <c r="D47" s="87"/>
      <c r="E47" s="87"/>
      <c r="F47" s="87"/>
      <c r="G47" s="87"/>
      <c r="H47" s="87"/>
      <c r="I47" s="87"/>
      <c r="J47" s="87"/>
      <c r="K47" s="87"/>
      <c r="L47" s="87"/>
      <c r="M47" s="87"/>
      <c r="N47" s="87"/>
      <c r="O47" s="87"/>
      <c r="P47" s="93"/>
      <c r="Q47" s="51"/>
    </row>
    <row r="48" spans="1:17" x14ac:dyDescent="0.2">
      <c r="A48" s="51"/>
      <c r="B48" s="477" t="s">
        <v>20</v>
      </c>
      <c r="C48" s="64" t="s">
        <v>9</v>
      </c>
      <c r="D48" s="65" t="s">
        <v>149</v>
      </c>
      <c r="E48" s="65" t="s">
        <v>150</v>
      </c>
      <c r="F48" s="65" t="s">
        <v>151</v>
      </c>
      <c r="G48" s="65" t="s">
        <v>152</v>
      </c>
      <c r="H48" s="65" t="s">
        <v>153</v>
      </c>
      <c r="I48" s="65" t="s">
        <v>154</v>
      </c>
      <c r="J48" s="65" t="s">
        <v>155</v>
      </c>
      <c r="K48" s="65" t="s">
        <v>156</v>
      </c>
      <c r="L48" s="65" t="s">
        <v>157</v>
      </c>
      <c r="M48" s="65" t="s">
        <v>158</v>
      </c>
      <c r="N48" s="65" t="s">
        <v>159</v>
      </c>
      <c r="O48" s="65" t="s">
        <v>160</v>
      </c>
      <c r="P48" s="66" t="s">
        <v>10</v>
      </c>
      <c r="Q48" s="51"/>
    </row>
    <row r="49" spans="1:17" ht="13.5" thickBot="1" x14ac:dyDescent="0.25">
      <c r="A49" s="51"/>
      <c r="B49" s="478"/>
      <c r="C49" s="67" t="s">
        <v>10</v>
      </c>
      <c r="D49" s="68"/>
      <c r="E49" s="68"/>
      <c r="F49" s="245">
        <f>RegistroNivel!D10</f>
        <v>0.12300000000000001</v>
      </c>
      <c r="G49" s="70"/>
      <c r="H49" s="70"/>
      <c r="I49" s="69">
        <f>+RegistroNivel!F10</f>
        <v>0.371</v>
      </c>
      <c r="J49" s="70"/>
      <c r="K49" s="70"/>
      <c r="L49" s="69">
        <f>+RegistroNivel!H10</f>
        <v>0.46899999999999997</v>
      </c>
      <c r="M49" s="70"/>
      <c r="N49" s="70"/>
      <c r="O49" s="69">
        <f>+RegistroNivel!J10</f>
        <v>0.19</v>
      </c>
      <c r="P49" s="137">
        <f>+RegistroNivel!L10</f>
        <v>0.28825000000000001</v>
      </c>
      <c r="Q49" s="51"/>
    </row>
    <row r="50" spans="1:17" ht="4.5" customHeight="1" thickBot="1" x14ac:dyDescent="0.25">
      <c r="A50" s="51"/>
      <c r="B50" s="94">
        <v>0.9</v>
      </c>
      <c r="C50" s="71"/>
      <c r="D50" s="71"/>
      <c r="E50" s="71"/>
      <c r="F50" s="149" t="str">
        <f>+$C$26</f>
        <v>Mayor o Igual a 10%</v>
      </c>
      <c r="G50" s="150"/>
      <c r="H50" s="150"/>
      <c r="I50" s="149" t="str">
        <f>+$C$26</f>
        <v>Mayor o Igual a 10%</v>
      </c>
      <c r="J50" s="71"/>
      <c r="K50" s="71"/>
      <c r="L50" s="149" t="str">
        <f>+$C$26</f>
        <v>Mayor o Igual a 10%</v>
      </c>
      <c r="M50" s="71"/>
      <c r="N50" s="71"/>
      <c r="O50" s="149" t="str">
        <f>+$C$26</f>
        <v>Mayor o Igual a 10%</v>
      </c>
      <c r="P50" s="149" t="str">
        <f>+$C$26</f>
        <v>Mayor o Igual a 10%</v>
      </c>
      <c r="Q50" s="51"/>
    </row>
    <row r="51" spans="1:17" ht="22.5" customHeight="1" thickBot="1" x14ac:dyDescent="0.25">
      <c r="A51" s="51"/>
      <c r="B51" s="479" t="s">
        <v>21</v>
      </c>
      <c r="C51" s="480"/>
      <c r="D51" s="480"/>
      <c r="E51" s="480"/>
      <c r="F51" s="480"/>
      <c r="G51" s="480"/>
      <c r="H51" s="480"/>
      <c r="I51" s="480"/>
      <c r="J51" s="480"/>
      <c r="K51" s="480"/>
      <c r="L51" s="480"/>
      <c r="M51" s="480"/>
      <c r="N51" s="480"/>
      <c r="O51" s="480"/>
      <c r="P51" s="481"/>
      <c r="Q51" s="51"/>
    </row>
    <row r="52" spans="1:17" x14ac:dyDescent="0.2">
      <c r="A52" s="51"/>
      <c r="B52" s="453"/>
      <c r="C52" s="454"/>
      <c r="D52" s="454"/>
      <c r="E52" s="454"/>
      <c r="F52" s="454"/>
      <c r="G52" s="454"/>
      <c r="H52" s="454"/>
      <c r="I52" s="454"/>
      <c r="J52" s="454"/>
      <c r="K52" s="454"/>
      <c r="L52" s="454"/>
      <c r="M52" s="454"/>
      <c r="N52" s="454"/>
      <c r="O52" s="454"/>
      <c r="P52" s="455"/>
      <c r="Q52" s="51"/>
    </row>
    <row r="53" spans="1:17" x14ac:dyDescent="0.2">
      <c r="A53" s="51"/>
      <c r="B53" s="456"/>
      <c r="C53" s="457"/>
      <c r="D53" s="457"/>
      <c r="E53" s="457"/>
      <c r="F53" s="457"/>
      <c r="G53" s="457"/>
      <c r="H53" s="457"/>
      <c r="I53" s="457"/>
      <c r="J53" s="457"/>
      <c r="K53" s="457"/>
      <c r="L53" s="457"/>
      <c r="M53" s="457"/>
      <c r="N53" s="457"/>
      <c r="O53" s="457"/>
      <c r="P53" s="458"/>
      <c r="Q53" s="51"/>
    </row>
    <row r="54" spans="1:17" x14ac:dyDescent="0.2">
      <c r="A54" s="51"/>
      <c r="B54" s="456"/>
      <c r="C54" s="457"/>
      <c r="D54" s="457"/>
      <c r="E54" s="457"/>
      <c r="F54" s="457"/>
      <c r="G54" s="457"/>
      <c r="H54" s="457"/>
      <c r="I54" s="457"/>
      <c r="J54" s="457"/>
      <c r="K54" s="457"/>
      <c r="L54" s="457"/>
      <c r="M54" s="457"/>
      <c r="N54" s="457"/>
      <c r="O54" s="457"/>
      <c r="P54" s="458"/>
      <c r="Q54" s="51"/>
    </row>
    <row r="55" spans="1:17" x14ac:dyDescent="0.2">
      <c r="A55" s="51"/>
      <c r="B55" s="456"/>
      <c r="C55" s="457"/>
      <c r="D55" s="457"/>
      <c r="E55" s="457"/>
      <c r="F55" s="457"/>
      <c r="G55" s="457"/>
      <c r="H55" s="457"/>
      <c r="I55" s="457"/>
      <c r="J55" s="457"/>
      <c r="K55" s="457"/>
      <c r="L55" s="457"/>
      <c r="M55" s="457"/>
      <c r="N55" s="457"/>
      <c r="O55" s="457"/>
      <c r="P55" s="458"/>
      <c r="Q55" s="51"/>
    </row>
    <row r="56" spans="1:17" x14ac:dyDescent="0.2">
      <c r="A56" s="51"/>
      <c r="B56" s="456"/>
      <c r="C56" s="457"/>
      <c r="D56" s="457"/>
      <c r="E56" s="457"/>
      <c r="F56" s="457"/>
      <c r="G56" s="457"/>
      <c r="H56" s="457"/>
      <c r="I56" s="457"/>
      <c r="J56" s="457"/>
      <c r="K56" s="457"/>
      <c r="L56" s="457"/>
      <c r="M56" s="457"/>
      <c r="N56" s="457"/>
      <c r="O56" s="457"/>
      <c r="P56" s="458"/>
      <c r="Q56" s="51"/>
    </row>
    <row r="57" spans="1:17" x14ac:dyDescent="0.2">
      <c r="A57" s="51"/>
      <c r="B57" s="456"/>
      <c r="C57" s="457"/>
      <c r="D57" s="457"/>
      <c r="E57" s="457"/>
      <c r="F57" s="457"/>
      <c r="G57" s="457"/>
      <c r="H57" s="457"/>
      <c r="I57" s="457"/>
      <c r="J57" s="457"/>
      <c r="K57" s="457"/>
      <c r="L57" s="457"/>
      <c r="M57" s="457"/>
      <c r="N57" s="457"/>
      <c r="O57" s="457"/>
      <c r="P57" s="458"/>
      <c r="Q57" s="51"/>
    </row>
    <row r="58" spans="1:17" x14ac:dyDescent="0.2">
      <c r="A58" s="51"/>
      <c r="B58" s="456"/>
      <c r="C58" s="457"/>
      <c r="D58" s="457"/>
      <c r="E58" s="457"/>
      <c r="F58" s="457"/>
      <c r="G58" s="457"/>
      <c r="H58" s="457"/>
      <c r="I58" s="457"/>
      <c r="J58" s="457"/>
      <c r="K58" s="457"/>
      <c r="L58" s="457"/>
      <c r="M58" s="457"/>
      <c r="N58" s="457"/>
      <c r="O58" s="457"/>
      <c r="P58" s="458"/>
      <c r="Q58" s="51"/>
    </row>
    <row r="59" spans="1:17" x14ac:dyDescent="0.2">
      <c r="A59" s="51"/>
      <c r="B59" s="456"/>
      <c r="C59" s="457"/>
      <c r="D59" s="457"/>
      <c r="E59" s="457"/>
      <c r="F59" s="457"/>
      <c r="G59" s="457"/>
      <c r="H59" s="457"/>
      <c r="I59" s="457"/>
      <c r="J59" s="457"/>
      <c r="K59" s="457"/>
      <c r="L59" s="457"/>
      <c r="M59" s="457"/>
      <c r="N59" s="457"/>
      <c r="O59" s="457"/>
      <c r="P59" s="458"/>
      <c r="Q59" s="51"/>
    </row>
    <row r="60" spans="1:17" x14ac:dyDescent="0.2">
      <c r="A60" s="51"/>
      <c r="B60" s="456"/>
      <c r="C60" s="457"/>
      <c r="D60" s="457"/>
      <c r="E60" s="457"/>
      <c r="F60" s="457"/>
      <c r="G60" s="457"/>
      <c r="H60" s="457"/>
      <c r="I60" s="457"/>
      <c r="J60" s="457"/>
      <c r="K60" s="457"/>
      <c r="L60" s="457"/>
      <c r="M60" s="457"/>
      <c r="N60" s="457"/>
      <c r="O60" s="457"/>
      <c r="P60" s="458"/>
      <c r="Q60" s="51"/>
    </row>
    <row r="61" spans="1:17" x14ac:dyDescent="0.2">
      <c r="A61" s="51"/>
      <c r="B61" s="456"/>
      <c r="C61" s="457"/>
      <c r="D61" s="457"/>
      <c r="E61" s="457"/>
      <c r="F61" s="457"/>
      <c r="G61" s="457"/>
      <c r="H61" s="457"/>
      <c r="I61" s="457"/>
      <c r="J61" s="457"/>
      <c r="K61" s="457"/>
      <c r="L61" s="457"/>
      <c r="M61" s="457"/>
      <c r="N61" s="457"/>
      <c r="O61" s="457"/>
      <c r="P61" s="458"/>
      <c r="Q61" s="51"/>
    </row>
    <row r="62" spans="1:17" x14ac:dyDescent="0.2">
      <c r="A62" s="51"/>
      <c r="B62" s="456"/>
      <c r="C62" s="457"/>
      <c r="D62" s="457"/>
      <c r="E62" s="457"/>
      <c r="F62" s="457"/>
      <c r="G62" s="457"/>
      <c r="H62" s="457"/>
      <c r="I62" s="457"/>
      <c r="J62" s="457"/>
      <c r="K62" s="457"/>
      <c r="L62" s="457"/>
      <c r="M62" s="457"/>
      <c r="N62" s="457"/>
      <c r="O62" s="457"/>
      <c r="P62" s="458"/>
      <c r="Q62" s="51"/>
    </row>
    <row r="63" spans="1:17" x14ac:dyDescent="0.2">
      <c r="A63" s="51"/>
      <c r="B63" s="456"/>
      <c r="C63" s="457"/>
      <c r="D63" s="457"/>
      <c r="E63" s="457"/>
      <c r="F63" s="457"/>
      <c r="G63" s="457"/>
      <c r="H63" s="457"/>
      <c r="I63" s="457"/>
      <c r="J63" s="457"/>
      <c r="K63" s="457"/>
      <c r="L63" s="457"/>
      <c r="M63" s="457"/>
      <c r="N63" s="457"/>
      <c r="O63" s="457"/>
      <c r="P63" s="458"/>
      <c r="Q63" s="51"/>
    </row>
    <row r="64" spans="1:17" x14ac:dyDescent="0.2">
      <c r="A64" s="51"/>
      <c r="B64" s="456"/>
      <c r="C64" s="457"/>
      <c r="D64" s="457"/>
      <c r="E64" s="457"/>
      <c r="F64" s="457"/>
      <c r="G64" s="457"/>
      <c r="H64" s="457"/>
      <c r="I64" s="457"/>
      <c r="J64" s="457"/>
      <c r="K64" s="457"/>
      <c r="L64" s="457"/>
      <c r="M64" s="457"/>
      <c r="N64" s="457"/>
      <c r="O64" s="457"/>
      <c r="P64" s="458"/>
      <c r="Q64" s="51"/>
    </row>
    <row r="65" spans="1:19" x14ac:dyDescent="0.2">
      <c r="A65" s="51"/>
      <c r="B65" s="456"/>
      <c r="C65" s="457"/>
      <c r="D65" s="457"/>
      <c r="E65" s="457"/>
      <c r="F65" s="457"/>
      <c r="G65" s="457"/>
      <c r="H65" s="457"/>
      <c r="I65" s="457"/>
      <c r="J65" s="457"/>
      <c r="K65" s="457"/>
      <c r="L65" s="457"/>
      <c r="M65" s="457"/>
      <c r="N65" s="457"/>
      <c r="O65" s="457"/>
      <c r="P65" s="458"/>
      <c r="Q65" s="51"/>
    </row>
    <row r="66" spans="1:19" x14ac:dyDescent="0.2">
      <c r="A66" s="51"/>
      <c r="B66" s="456"/>
      <c r="C66" s="457"/>
      <c r="D66" s="457"/>
      <c r="E66" s="457"/>
      <c r="F66" s="457"/>
      <c r="G66" s="457"/>
      <c r="H66" s="457"/>
      <c r="I66" s="457"/>
      <c r="J66" s="457"/>
      <c r="K66" s="457"/>
      <c r="L66" s="457"/>
      <c r="M66" s="457"/>
      <c r="N66" s="457"/>
      <c r="O66" s="457"/>
      <c r="P66" s="458"/>
      <c r="Q66" s="51"/>
    </row>
    <row r="67" spans="1:19" ht="13.5" thickBot="1" x14ac:dyDescent="0.25">
      <c r="A67" s="51"/>
      <c r="B67" s="459"/>
      <c r="C67" s="460"/>
      <c r="D67" s="460"/>
      <c r="E67" s="460"/>
      <c r="F67" s="460"/>
      <c r="G67" s="460"/>
      <c r="H67" s="460"/>
      <c r="I67" s="460"/>
      <c r="J67" s="460"/>
      <c r="K67" s="460"/>
      <c r="L67" s="460"/>
      <c r="M67" s="460"/>
      <c r="N67" s="460"/>
      <c r="O67" s="460"/>
      <c r="P67" s="461"/>
      <c r="Q67" s="51"/>
    </row>
    <row r="68" spans="1:19" s="52" customFormat="1" ht="4.5" customHeight="1" thickBot="1" x14ac:dyDescent="0.25">
      <c r="A68" s="462"/>
      <c r="B68" s="462"/>
      <c r="C68" s="462"/>
      <c r="D68" s="462"/>
      <c r="E68" s="462"/>
      <c r="F68" s="462"/>
      <c r="G68" s="462"/>
      <c r="H68" s="462"/>
      <c r="I68" s="462"/>
      <c r="J68" s="462"/>
      <c r="K68" s="462"/>
      <c r="L68" s="462"/>
      <c r="M68" s="462"/>
      <c r="N68" s="462"/>
      <c r="O68" s="462"/>
      <c r="P68" s="462"/>
      <c r="Q68" s="462"/>
      <c r="S68" s="97"/>
    </row>
    <row r="69" spans="1:19" ht="15" customHeight="1" x14ac:dyDescent="0.2">
      <c r="A69" s="51"/>
      <c r="B69" s="649" t="s">
        <v>5</v>
      </c>
      <c r="C69" s="643" t="s">
        <v>185</v>
      </c>
      <c r="D69" s="644"/>
      <c r="E69" s="644"/>
      <c r="F69" s="644"/>
      <c r="G69" s="644"/>
      <c r="H69" s="644"/>
      <c r="I69" s="644"/>
      <c r="J69" s="644"/>
      <c r="K69" s="644"/>
      <c r="L69" s="644"/>
      <c r="M69" s="644"/>
      <c r="N69" s="644"/>
      <c r="O69" s="644"/>
      <c r="P69" s="645"/>
      <c r="Q69" s="51"/>
    </row>
    <row r="70" spans="1:19" ht="147" customHeight="1" thickBot="1" x14ac:dyDescent="0.25">
      <c r="A70" s="51"/>
      <c r="B70" s="650"/>
      <c r="C70" s="652" t="s">
        <v>333</v>
      </c>
      <c r="D70" s="653"/>
      <c r="E70" s="653"/>
      <c r="F70" s="653"/>
      <c r="G70" s="653"/>
      <c r="H70" s="653"/>
      <c r="I70" s="653"/>
      <c r="J70" s="653"/>
      <c r="K70" s="653"/>
      <c r="L70" s="653"/>
      <c r="M70" s="653"/>
      <c r="N70" s="653"/>
      <c r="O70" s="653"/>
      <c r="P70" s="654"/>
      <c r="Q70" s="51"/>
    </row>
    <row r="71" spans="1:19" ht="26.25" customHeight="1" x14ac:dyDescent="0.2">
      <c r="A71" s="51"/>
      <c r="B71" s="650"/>
      <c r="C71" s="643" t="s">
        <v>186</v>
      </c>
      <c r="D71" s="644"/>
      <c r="E71" s="644"/>
      <c r="F71" s="644"/>
      <c r="G71" s="644"/>
      <c r="H71" s="644"/>
      <c r="I71" s="644"/>
      <c r="J71" s="644"/>
      <c r="K71" s="644"/>
      <c r="L71" s="644"/>
      <c r="M71" s="644"/>
      <c r="N71" s="644"/>
      <c r="O71" s="644"/>
      <c r="P71" s="645"/>
      <c r="Q71" s="51"/>
    </row>
    <row r="72" spans="1:19" ht="175.5" customHeight="1" thickBot="1" x14ac:dyDescent="0.25">
      <c r="A72" s="51"/>
      <c r="B72" s="650"/>
      <c r="C72" s="652" t="s">
        <v>334</v>
      </c>
      <c r="D72" s="653"/>
      <c r="E72" s="653"/>
      <c r="F72" s="653"/>
      <c r="G72" s="653"/>
      <c r="H72" s="653"/>
      <c r="I72" s="653"/>
      <c r="J72" s="653"/>
      <c r="K72" s="653"/>
      <c r="L72" s="653"/>
      <c r="M72" s="653"/>
      <c r="N72" s="653"/>
      <c r="O72" s="653"/>
      <c r="P72" s="654"/>
      <c r="Q72" s="51"/>
    </row>
    <row r="73" spans="1:19" ht="15" customHeight="1" x14ac:dyDescent="0.2">
      <c r="A73" s="51"/>
      <c r="B73" s="650"/>
      <c r="C73" s="643" t="s">
        <v>187</v>
      </c>
      <c r="D73" s="644"/>
      <c r="E73" s="644"/>
      <c r="F73" s="644"/>
      <c r="G73" s="644"/>
      <c r="H73" s="644"/>
      <c r="I73" s="644"/>
      <c r="J73" s="644"/>
      <c r="K73" s="644"/>
      <c r="L73" s="644"/>
      <c r="M73" s="644"/>
      <c r="N73" s="644"/>
      <c r="O73" s="644"/>
      <c r="P73" s="645"/>
      <c r="Q73" s="51"/>
    </row>
    <row r="74" spans="1:19" ht="183" customHeight="1" thickBot="1" x14ac:dyDescent="0.25">
      <c r="A74" s="51"/>
      <c r="B74" s="650"/>
      <c r="C74" s="646" t="s">
        <v>335</v>
      </c>
      <c r="D74" s="647"/>
      <c r="E74" s="647"/>
      <c r="F74" s="647"/>
      <c r="G74" s="647"/>
      <c r="H74" s="647"/>
      <c r="I74" s="647"/>
      <c r="J74" s="647"/>
      <c r="K74" s="647"/>
      <c r="L74" s="647"/>
      <c r="M74" s="647"/>
      <c r="N74" s="647"/>
      <c r="O74" s="647"/>
      <c r="P74" s="648"/>
      <c r="Q74" s="51"/>
    </row>
    <row r="75" spans="1:19" ht="15" customHeight="1" x14ac:dyDescent="0.2">
      <c r="A75" s="51"/>
      <c r="B75" s="650"/>
      <c r="C75" s="643" t="s">
        <v>188</v>
      </c>
      <c r="D75" s="644"/>
      <c r="E75" s="644"/>
      <c r="F75" s="644"/>
      <c r="G75" s="644"/>
      <c r="H75" s="644"/>
      <c r="I75" s="644"/>
      <c r="J75" s="644"/>
      <c r="K75" s="644"/>
      <c r="L75" s="644"/>
      <c r="M75" s="644"/>
      <c r="N75" s="644"/>
      <c r="O75" s="644"/>
      <c r="P75" s="645"/>
      <c r="Q75" s="51"/>
    </row>
    <row r="76" spans="1:19" ht="222.75" customHeight="1" thickBot="1" x14ac:dyDescent="0.25">
      <c r="A76" s="51"/>
      <c r="B76" s="651"/>
      <c r="C76" s="646" t="s">
        <v>345</v>
      </c>
      <c r="D76" s="647"/>
      <c r="E76" s="647"/>
      <c r="F76" s="647"/>
      <c r="G76" s="647"/>
      <c r="H76" s="647"/>
      <c r="I76" s="647"/>
      <c r="J76" s="647"/>
      <c r="K76" s="647"/>
      <c r="L76" s="647"/>
      <c r="M76" s="647"/>
      <c r="N76" s="647"/>
      <c r="O76" s="647"/>
      <c r="P76" s="648"/>
      <c r="Q76" s="51"/>
    </row>
    <row r="77" spans="1:19" ht="30.75" customHeight="1" thickBot="1" x14ac:dyDescent="0.25">
      <c r="A77" s="51"/>
      <c r="B77" s="283" t="s">
        <v>63</v>
      </c>
      <c r="C77" s="630" t="s">
        <v>183</v>
      </c>
      <c r="D77" s="631"/>
      <c r="E77" s="631"/>
      <c r="F77" s="631"/>
      <c r="G77" s="631"/>
      <c r="H77" s="631"/>
      <c r="I77" s="631"/>
      <c r="J77" s="631"/>
      <c r="K77" s="631"/>
      <c r="L77" s="631"/>
      <c r="M77" s="631"/>
      <c r="N77" s="631"/>
      <c r="O77" s="631"/>
      <c r="P77" s="632"/>
      <c r="Q77" s="51"/>
    </row>
    <row r="78" spans="1:19" ht="27.75" customHeight="1" thickBot="1" x14ac:dyDescent="0.25">
      <c r="A78" s="51"/>
      <c r="B78" s="283" t="s">
        <v>84</v>
      </c>
      <c r="C78" s="633" t="s">
        <v>85</v>
      </c>
      <c r="D78" s="633"/>
      <c r="E78" s="633"/>
      <c r="F78" s="633"/>
      <c r="G78" s="633"/>
      <c r="H78" s="633"/>
      <c r="I78" s="633"/>
      <c r="J78" s="633"/>
      <c r="K78" s="633"/>
      <c r="L78" s="633"/>
      <c r="M78" s="633"/>
      <c r="N78" s="633"/>
      <c r="O78" s="633"/>
      <c r="P78" s="634"/>
      <c r="Q78" s="51"/>
    </row>
    <row r="81" spans="3:19" x14ac:dyDescent="0.2">
      <c r="C81" s="54"/>
    </row>
    <row r="82" spans="3:19" hidden="1" x14ac:dyDescent="0.2">
      <c r="C82" s="49">
        <v>2018</v>
      </c>
    </row>
    <row r="83" spans="3:19" hidden="1" x14ac:dyDescent="0.2">
      <c r="C83" s="49">
        <v>2019</v>
      </c>
    </row>
    <row r="89" spans="3:19" s="50" customFormat="1" x14ac:dyDescent="0.2">
      <c r="S89" s="95"/>
    </row>
    <row r="90" spans="3:19" s="50" customFormat="1" x14ac:dyDescent="0.2">
      <c r="S90" s="95"/>
    </row>
    <row r="91" spans="3:19" s="50" customFormat="1" x14ac:dyDescent="0.2">
      <c r="S91" s="95"/>
    </row>
    <row r="92" spans="3:19" s="50" customFormat="1" x14ac:dyDescent="0.2">
      <c r="S92" s="95"/>
    </row>
    <row r="93" spans="3:19" s="50" customFormat="1" x14ac:dyDescent="0.2">
      <c r="S93" s="95"/>
    </row>
    <row r="94" spans="3:19" s="50" customFormat="1" x14ac:dyDescent="0.2">
      <c r="S94" s="95"/>
    </row>
    <row r="95" spans="3:19" s="50" customFormat="1" x14ac:dyDescent="0.2">
      <c r="D95" s="114"/>
      <c r="E95" s="114"/>
      <c r="F95" s="114"/>
      <c r="G95" s="114"/>
      <c r="H95" s="114"/>
      <c r="I95" s="114"/>
      <c r="S95" s="95"/>
    </row>
    <row r="96" spans="3:19" s="50" customFormat="1" x14ac:dyDescent="0.2">
      <c r="D96" s="114"/>
      <c r="E96" s="114"/>
      <c r="F96" s="114"/>
      <c r="G96" s="114"/>
      <c r="H96" s="114"/>
      <c r="I96" s="114"/>
      <c r="S96" s="95"/>
    </row>
    <row r="97" spans="2:19" s="50" customFormat="1" x14ac:dyDescent="0.2">
      <c r="B97" s="114"/>
      <c r="C97" s="114"/>
      <c r="D97" s="114"/>
      <c r="E97" s="114"/>
      <c r="F97" s="114"/>
      <c r="G97" s="114"/>
      <c r="H97" s="114"/>
      <c r="I97" s="114"/>
      <c r="S97" s="95"/>
    </row>
    <row r="98" spans="2:19" s="50" customFormat="1" x14ac:dyDescent="0.2">
      <c r="S98" s="95"/>
    </row>
    <row r="99" spans="2:19" s="50" customFormat="1" x14ac:dyDescent="0.2">
      <c r="S99" s="95"/>
    </row>
    <row r="100" spans="2:19" s="50" customFormat="1" x14ac:dyDescent="0.2">
      <c r="S100" s="95"/>
    </row>
    <row r="101" spans="2:19" s="50" customFormat="1" x14ac:dyDescent="0.2">
      <c r="S101" s="95"/>
    </row>
    <row r="102" spans="2:19" s="50" customFormat="1" x14ac:dyDescent="0.2">
      <c r="S102" s="95"/>
    </row>
    <row r="103" spans="2:19" s="50" customFormat="1" x14ac:dyDescent="0.2">
      <c r="Q103" s="55" t="s">
        <v>69</v>
      </c>
      <c r="S103" s="95"/>
    </row>
    <row r="104" spans="2:19" s="50" customFormat="1" x14ac:dyDescent="0.2">
      <c r="B104" s="55"/>
      <c r="C104" s="55"/>
      <c r="Q104" s="55" t="s">
        <v>70</v>
      </c>
      <c r="S104" s="95"/>
    </row>
    <row r="105" spans="2:19" s="50" customFormat="1" x14ac:dyDescent="0.2">
      <c r="B105" s="55"/>
      <c r="C105" s="55"/>
      <c r="Q105" s="55" t="s">
        <v>72</v>
      </c>
      <c r="S105" s="95"/>
    </row>
    <row r="106" spans="2:19" s="50" customFormat="1" x14ac:dyDescent="0.2">
      <c r="B106" s="55"/>
      <c r="C106" s="55"/>
      <c r="Q106" s="55" t="s">
        <v>71</v>
      </c>
      <c r="S106" s="95"/>
    </row>
    <row r="107" spans="2:19" s="50" customFormat="1" x14ac:dyDescent="0.2">
      <c r="C107" s="55"/>
      <c r="M107" s="55"/>
      <c r="Q107" s="55" t="s">
        <v>73</v>
      </c>
      <c r="S107" s="95"/>
    </row>
    <row r="108" spans="2:19" s="50" customFormat="1" x14ac:dyDescent="0.2">
      <c r="C108" s="55"/>
      <c r="N108" s="50" t="s">
        <v>67</v>
      </c>
      <c r="Q108" s="55" t="s">
        <v>74</v>
      </c>
      <c r="S108" s="95"/>
    </row>
    <row r="109" spans="2:19" s="50" customFormat="1" x14ac:dyDescent="0.2">
      <c r="C109" s="55"/>
      <c r="S109" s="95"/>
    </row>
    <row r="110" spans="2:19" s="50" customFormat="1" x14ac:dyDescent="0.2">
      <c r="C110" s="55"/>
      <c r="S110" s="95"/>
    </row>
    <row r="111" spans="2:19" s="50" customFormat="1" x14ac:dyDescent="0.2">
      <c r="S111" s="95"/>
    </row>
    <row r="112" spans="2:19" s="50" customFormat="1" x14ac:dyDescent="0.2">
      <c r="S112" s="95"/>
    </row>
    <row r="113" spans="2:19" s="50" customFormat="1" x14ac:dyDescent="0.2">
      <c r="Q113" s="55">
        <v>2015</v>
      </c>
      <c r="S113" s="95"/>
    </row>
    <row r="114" spans="2:19" s="50" customFormat="1" ht="12.75" customHeight="1" x14ac:dyDescent="0.2">
      <c r="Q114" s="55">
        <v>2016</v>
      </c>
      <c r="S114" s="95"/>
    </row>
    <row r="115" spans="2:19" s="50" customFormat="1" x14ac:dyDescent="0.2">
      <c r="Q115" s="55">
        <v>2017</v>
      </c>
      <c r="S115" s="95"/>
    </row>
    <row r="116" spans="2:19" s="50" customFormat="1" x14ac:dyDescent="0.2">
      <c r="Q116" s="55">
        <v>2018</v>
      </c>
      <c r="S116" s="95"/>
    </row>
    <row r="117" spans="2:19" s="50" customFormat="1" x14ac:dyDescent="0.2">
      <c r="S117" s="95"/>
    </row>
    <row r="118" spans="2:19" s="50" customFormat="1" x14ac:dyDescent="0.2">
      <c r="S118" s="95"/>
    </row>
    <row r="119" spans="2:19" s="50" customFormat="1" x14ac:dyDescent="0.2">
      <c r="B119" s="57"/>
      <c r="S119" s="95"/>
    </row>
    <row r="120" spans="2:19" s="50" customFormat="1" x14ac:dyDescent="0.2">
      <c r="B120" s="57"/>
      <c r="S120" s="95"/>
    </row>
    <row r="121" spans="2:19" s="50" customFormat="1" x14ac:dyDescent="0.2">
      <c r="B121" s="57"/>
      <c r="S121" s="95"/>
    </row>
    <row r="122" spans="2:19" s="50" customFormat="1" x14ac:dyDescent="0.2">
      <c r="B122" s="57"/>
      <c r="S122" s="95"/>
    </row>
    <row r="123" spans="2:19" s="50" customFormat="1" x14ac:dyDescent="0.2">
      <c r="B123" s="57"/>
      <c r="S123" s="95"/>
    </row>
    <row r="124" spans="2:19" s="50" customFormat="1" x14ac:dyDescent="0.2">
      <c r="B124" s="57"/>
      <c r="S124" s="95"/>
    </row>
    <row r="125" spans="2:19" s="50" customFormat="1" x14ac:dyDescent="0.2">
      <c r="B125" s="57"/>
      <c r="S125" s="95"/>
    </row>
    <row r="126" spans="2:19" s="50" customFormat="1" x14ac:dyDescent="0.2">
      <c r="B126" s="58"/>
      <c r="S126" s="95"/>
    </row>
    <row r="127" spans="2:19" s="50" customFormat="1" x14ac:dyDescent="0.2">
      <c r="B127" s="58"/>
      <c r="S127" s="95"/>
    </row>
    <row r="128" spans="2:19" s="50" customFormat="1" x14ac:dyDescent="0.2">
      <c r="S128" s="95"/>
    </row>
    <row r="129" spans="2:20" s="50" customFormat="1" x14ac:dyDescent="0.2">
      <c r="B129" s="246" t="s">
        <v>321</v>
      </c>
      <c r="S129" s="95"/>
    </row>
    <row r="130" spans="2:20" s="50" customFormat="1" x14ac:dyDescent="0.2">
      <c r="B130" s="246" t="s">
        <v>315</v>
      </c>
      <c r="S130" s="95"/>
    </row>
    <row r="131" spans="2:20" s="50" customFormat="1" x14ac:dyDescent="0.2">
      <c r="B131" s="246" t="s">
        <v>316</v>
      </c>
      <c r="S131" s="95"/>
    </row>
    <row r="132" spans="2:20" s="50" customFormat="1" x14ac:dyDescent="0.2">
      <c r="B132" s="246" t="s">
        <v>317</v>
      </c>
      <c r="S132" s="95"/>
    </row>
    <row r="133" spans="2:20" s="50" customFormat="1" ht="15.75" customHeight="1" x14ac:dyDescent="0.2">
      <c r="B133" s="247" t="s">
        <v>318</v>
      </c>
      <c r="S133" s="95"/>
    </row>
    <row r="134" spans="2:20" s="50" customFormat="1" ht="15.75" customHeight="1" x14ac:dyDescent="0.2">
      <c r="B134" s="59" t="s">
        <v>319</v>
      </c>
      <c r="S134" s="95"/>
    </row>
    <row r="135" spans="2:20" s="50" customFormat="1" ht="14.25" customHeight="1" x14ac:dyDescent="0.2">
      <c r="B135" s="59" t="s">
        <v>320</v>
      </c>
      <c r="S135" s="95"/>
    </row>
    <row r="136" spans="2:20" s="50" customFormat="1" x14ac:dyDescent="0.2">
      <c r="B136" s="59"/>
      <c r="S136" s="95"/>
    </row>
    <row r="137" spans="2:20" s="50" customFormat="1" x14ac:dyDescent="0.2">
      <c r="B137" s="57"/>
      <c r="S137" s="95"/>
    </row>
    <row r="138" spans="2:20" s="51" customFormat="1" x14ac:dyDescent="0.2">
      <c r="B138" s="57"/>
      <c r="C138" s="50"/>
      <c r="D138" s="50"/>
      <c r="E138" s="50"/>
      <c r="F138" s="50"/>
      <c r="G138" s="50"/>
      <c r="H138" s="50"/>
      <c r="I138" s="50"/>
      <c r="J138" s="50"/>
      <c r="K138" s="50"/>
      <c r="L138" s="50"/>
      <c r="M138" s="50"/>
      <c r="N138" s="50"/>
      <c r="O138" s="50"/>
      <c r="P138" s="50"/>
      <c r="Q138" s="50"/>
      <c r="R138" s="50"/>
      <c r="S138" s="95"/>
      <c r="T138" s="50"/>
    </row>
    <row r="139" spans="2:20" s="51" customFormat="1" x14ac:dyDescent="0.2">
      <c r="B139" s="50" t="s">
        <v>29</v>
      </c>
      <c r="C139" s="50"/>
      <c r="D139" s="50"/>
      <c r="E139" s="50"/>
      <c r="F139" s="50"/>
      <c r="G139" s="50"/>
      <c r="H139" s="50"/>
      <c r="I139" s="50"/>
      <c r="J139" s="50"/>
      <c r="K139" s="50"/>
      <c r="L139" s="50"/>
      <c r="M139" s="50"/>
      <c r="N139" s="50"/>
      <c r="O139" s="50"/>
      <c r="P139" s="50"/>
      <c r="Q139" s="50"/>
      <c r="R139" s="50"/>
      <c r="S139" s="95"/>
      <c r="T139" s="50"/>
    </row>
    <row r="140" spans="2:20" s="51" customFormat="1" x14ac:dyDescent="0.2">
      <c r="B140" s="56" t="s">
        <v>55</v>
      </c>
      <c r="C140" s="50"/>
      <c r="D140" s="50"/>
      <c r="E140" s="50"/>
      <c r="F140" s="50"/>
      <c r="G140" s="50"/>
      <c r="H140" s="50"/>
      <c r="I140" s="50"/>
      <c r="J140" s="50"/>
      <c r="K140" s="50"/>
      <c r="L140" s="50"/>
      <c r="M140" s="50"/>
      <c r="N140" s="50"/>
      <c r="O140" s="50"/>
      <c r="P140" s="50"/>
      <c r="Q140" s="50"/>
      <c r="R140" s="50"/>
      <c r="S140" s="95"/>
      <c r="T140" s="50"/>
    </row>
    <row r="141" spans="2:20" s="51" customFormat="1" x14ac:dyDescent="0.2">
      <c r="B141" s="56" t="s">
        <v>166</v>
      </c>
      <c r="C141" s="50"/>
      <c r="D141" s="50"/>
      <c r="E141" s="50"/>
      <c r="F141" s="50"/>
      <c r="G141" s="50"/>
      <c r="H141" s="50"/>
      <c r="I141" s="50"/>
      <c r="J141" s="50"/>
      <c r="K141" s="50"/>
      <c r="L141" s="50"/>
      <c r="M141" s="50"/>
      <c r="N141" s="50"/>
      <c r="O141" s="50"/>
      <c r="P141" s="50"/>
      <c r="Q141" s="50"/>
      <c r="R141" s="50"/>
      <c r="S141" s="95"/>
      <c r="T141" s="50"/>
    </row>
    <row r="142" spans="2:20" s="51" customFormat="1" x14ac:dyDescent="0.2">
      <c r="B142" s="56" t="s">
        <v>39</v>
      </c>
      <c r="C142" s="50"/>
      <c r="D142" s="50"/>
      <c r="E142" s="50"/>
      <c r="F142" s="50"/>
      <c r="G142" s="50"/>
      <c r="H142" s="50"/>
      <c r="I142" s="50"/>
      <c r="J142" s="50"/>
      <c r="K142" s="50"/>
      <c r="L142" s="50"/>
      <c r="M142" s="50"/>
      <c r="N142" s="50"/>
      <c r="O142" s="50"/>
      <c r="P142" s="50"/>
      <c r="Q142" s="50"/>
      <c r="R142" s="50"/>
      <c r="S142" s="95"/>
      <c r="T142" s="50"/>
    </row>
    <row r="143" spans="2:20" s="51" customFormat="1" x14ac:dyDescent="0.2">
      <c r="B143" s="56" t="s">
        <v>172</v>
      </c>
      <c r="C143" s="50"/>
      <c r="D143" s="50"/>
      <c r="E143" s="50"/>
      <c r="F143" s="50"/>
      <c r="G143" s="50"/>
      <c r="H143" s="50"/>
      <c r="I143" s="50"/>
      <c r="J143" s="50"/>
      <c r="K143" s="50"/>
      <c r="L143" s="50"/>
      <c r="M143" s="50"/>
      <c r="N143" s="50"/>
      <c r="O143" s="50"/>
      <c r="P143" s="50"/>
      <c r="Q143" s="50"/>
      <c r="R143" s="50"/>
      <c r="S143" s="95"/>
      <c r="T143" s="50"/>
    </row>
    <row r="144" spans="2:20" s="51" customFormat="1" x14ac:dyDescent="0.2">
      <c r="B144" s="56" t="s">
        <v>112</v>
      </c>
      <c r="C144" s="50"/>
      <c r="D144" s="50"/>
      <c r="E144" s="50"/>
      <c r="F144" s="50"/>
      <c r="G144" s="50"/>
      <c r="H144" s="50"/>
      <c r="I144" s="50"/>
      <c r="J144" s="50"/>
      <c r="K144" s="50"/>
      <c r="L144" s="50"/>
      <c r="M144" s="50"/>
      <c r="N144" s="50"/>
      <c r="O144" s="50"/>
      <c r="P144" s="50"/>
      <c r="Q144" s="50"/>
      <c r="R144" s="50"/>
      <c r="S144" s="95"/>
      <c r="T144" s="50"/>
    </row>
    <row r="145" spans="2:20" s="51" customFormat="1" x14ac:dyDescent="0.2">
      <c r="B145" s="56" t="s">
        <v>174</v>
      </c>
      <c r="C145" s="50"/>
      <c r="D145" s="50"/>
      <c r="E145" s="50"/>
      <c r="F145" s="50"/>
      <c r="G145" s="50"/>
      <c r="H145" s="50"/>
      <c r="I145" s="50"/>
      <c r="J145" s="50"/>
      <c r="K145" s="50"/>
      <c r="L145" s="50"/>
      <c r="M145" s="50"/>
      <c r="N145" s="50"/>
      <c r="O145" s="50"/>
      <c r="P145" s="50"/>
      <c r="Q145" s="50"/>
      <c r="R145" s="50"/>
      <c r="S145" s="95"/>
      <c r="T145" s="50"/>
    </row>
    <row r="146" spans="2:20" s="51" customFormat="1" x14ac:dyDescent="0.2">
      <c r="B146" s="56" t="s">
        <v>53</v>
      </c>
      <c r="C146" s="50"/>
      <c r="D146" s="50"/>
      <c r="E146" s="50"/>
      <c r="F146" s="50"/>
      <c r="G146" s="50"/>
      <c r="H146" s="50"/>
      <c r="I146" s="50"/>
      <c r="J146" s="50"/>
      <c r="K146" s="50"/>
      <c r="L146" s="50"/>
      <c r="M146" s="50"/>
      <c r="N146" s="50"/>
      <c r="O146" s="50"/>
      <c r="P146" s="50"/>
      <c r="Q146" s="50"/>
      <c r="R146" s="50"/>
      <c r="S146" s="95"/>
      <c r="T146" s="50"/>
    </row>
    <row r="147" spans="2:20" s="51" customFormat="1" x14ac:dyDescent="0.2">
      <c r="B147" s="56" t="s">
        <v>163</v>
      </c>
      <c r="C147" s="50"/>
      <c r="D147" s="50"/>
      <c r="E147" s="50"/>
      <c r="F147" s="50"/>
      <c r="G147" s="50"/>
      <c r="H147" s="50"/>
      <c r="I147" s="50"/>
      <c r="J147" s="50"/>
      <c r="K147" s="50"/>
      <c r="L147" s="50"/>
      <c r="M147" s="50"/>
      <c r="N147" s="50"/>
      <c r="O147" s="50"/>
      <c r="P147" s="50"/>
      <c r="Q147" s="50"/>
      <c r="R147" s="50"/>
      <c r="S147" s="95"/>
      <c r="T147" s="50"/>
    </row>
    <row r="148" spans="2:20" s="51" customFormat="1" x14ac:dyDescent="0.2">
      <c r="B148" s="56" t="s">
        <v>167</v>
      </c>
      <c r="C148" s="50"/>
      <c r="D148" s="50"/>
      <c r="E148" s="50"/>
      <c r="F148" s="50"/>
      <c r="G148" s="50"/>
      <c r="H148" s="50"/>
      <c r="I148" s="50"/>
      <c r="J148" s="50"/>
      <c r="K148" s="50"/>
      <c r="L148" s="50"/>
      <c r="M148" s="50"/>
      <c r="N148" s="50"/>
      <c r="O148" s="50"/>
      <c r="P148" s="50"/>
      <c r="Q148" s="50"/>
      <c r="R148" s="50"/>
      <c r="S148" s="95"/>
      <c r="T148" s="50"/>
    </row>
    <row r="149" spans="2:20" x14ac:dyDescent="0.2">
      <c r="B149" s="115" t="s">
        <v>180</v>
      </c>
      <c r="C149" s="50"/>
      <c r="D149" s="50"/>
      <c r="E149" s="50"/>
      <c r="F149" s="50"/>
      <c r="G149" s="50"/>
      <c r="H149" s="50"/>
      <c r="I149" s="50"/>
      <c r="J149" s="50"/>
      <c r="K149" s="50"/>
      <c r="L149" s="50"/>
      <c r="M149" s="50"/>
      <c r="N149" s="50"/>
      <c r="O149" s="50"/>
      <c r="P149" s="50"/>
      <c r="Q149" s="50"/>
      <c r="R149" s="50"/>
      <c r="T149" s="50"/>
    </row>
    <row r="150" spans="2:20" x14ac:dyDescent="0.2">
      <c r="B150" s="56" t="s">
        <v>165</v>
      </c>
      <c r="C150" s="50"/>
      <c r="D150" s="50"/>
      <c r="E150" s="50"/>
      <c r="F150" s="50"/>
      <c r="G150" s="50"/>
      <c r="H150" s="50"/>
      <c r="I150" s="50"/>
      <c r="J150" s="50"/>
      <c r="K150" s="50"/>
      <c r="L150" s="50"/>
      <c r="M150" s="50"/>
      <c r="N150" s="50"/>
      <c r="O150" s="50"/>
      <c r="P150" s="50"/>
      <c r="Q150" s="50"/>
      <c r="R150" s="50"/>
      <c r="T150" s="50"/>
    </row>
    <row r="151" spans="2:20" x14ac:dyDescent="0.2">
      <c r="B151" s="56" t="s">
        <v>170</v>
      </c>
      <c r="C151" s="50"/>
      <c r="D151" s="50"/>
      <c r="E151" s="50"/>
      <c r="F151" s="50"/>
      <c r="G151" s="50"/>
      <c r="H151" s="50"/>
      <c r="I151" s="50"/>
      <c r="J151" s="50"/>
      <c r="K151" s="50"/>
      <c r="L151" s="50"/>
      <c r="M151" s="50"/>
      <c r="N151" s="50"/>
      <c r="O151" s="50"/>
      <c r="P151" s="50"/>
      <c r="Q151" s="50"/>
      <c r="R151" s="50"/>
      <c r="T151" s="50"/>
    </row>
    <row r="152" spans="2:20" x14ac:dyDescent="0.2">
      <c r="B152" s="56" t="s">
        <v>173</v>
      </c>
      <c r="C152" s="50"/>
      <c r="D152" s="50"/>
      <c r="E152" s="50"/>
      <c r="F152" s="50"/>
      <c r="G152" s="50"/>
      <c r="H152" s="50"/>
      <c r="I152" s="50"/>
      <c r="J152" s="50"/>
      <c r="K152" s="50"/>
      <c r="L152" s="50"/>
      <c r="M152" s="50"/>
      <c r="N152" s="50"/>
      <c r="O152" s="50"/>
      <c r="P152" s="50"/>
      <c r="Q152" s="50"/>
      <c r="R152" s="50"/>
      <c r="T152" s="50"/>
    </row>
    <row r="153" spans="2:20" x14ac:dyDescent="0.2">
      <c r="B153" s="56" t="s">
        <v>171</v>
      </c>
      <c r="C153" s="50"/>
      <c r="D153" s="50"/>
      <c r="E153" s="50"/>
      <c r="F153" s="50"/>
      <c r="G153" s="50"/>
      <c r="H153" s="50"/>
      <c r="I153" s="50"/>
      <c r="J153" s="50"/>
      <c r="K153" s="50"/>
      <c r="L153" s="50"/>
      <c r="M153" s="50"/>
      <c r="N153" s="50"/>
      <c r="O153" s="50"/>
      <c r="P153" s="50"/>
      <c r="Q153" s="50"/>
      <c r="R153" s="50"/>
      <c r="T153" s="50"/>
    </row>
    <row r="154" spans="2:20" x14ac:dyDescent="0.2">
      <c r="B154" s="56" t="s">
        <v>168</v>
      </c>
      <c r="C154" s="50"/>
      <c r="D154" s="50"/>
      <c r="E154" s="50"/>
      <c r="F154" s="50"/>
      <c r="G154" s="50"/>
      <c r="H154" s="50"/>
      <c r="I154" s="50"/>
      <c r="J154" s="50"/>
      <c r="K154" s="50"/>
      <c r="L154" s="50"/>
      <c r="M154" s="50"/>
      <c r="N154" s="50"/>
      <c r="O154" s="50"/>
      <c r="P154" s="50"/>
      <c r="Q154" s="50"/>
      <c r="R154" s="50"/>
      <c r="T154" s="50"/>
    </row>
    <row r="155" spans="2:20" x14ac:dyDescent="0.2">
      <c r="B155" s="56" t="s">
        <v>161</v>
      </c>
      <c r="C155" s="50"/>
      <c r="D155" s="50"/>
      <c r="E155" s="50"/>
      <c r="F155" s="50"/>
      <c r="G155" s="50"/>
      <c r="H155" s="50"/>
      <c r="I155" s="50"/>
      <c r="J155" s="50"/>
      <c r="K155" s="50"/>
      <c r="L155" s="50"/>
      <c r="M155" s="50"/>
      <c r="N155" s="50"/>
      <c r="O155" s="50"/>
      <c r="P155" s="50"/>
      <c r="Q155" s="50"/>
      <c r="R155" s="50"/>
      <c r="T155" s="50"/>
    </row>
    <row r="156" spans="2:20" x14ac:dyDescent="0.2">
      <c r="B156" s="56" t="s">
        <v>169</v>
      </c>
      <c r="C156" s="50"/>
      <c r="D156" s="50"/>
      <c r="E156" s="50"/>
      <c r="F156" s="50"/>
      <c r="G156" s="50"/>
      <c r="H156" s="50"/>
      <c r="I156" s="50"/>
      <c r="J156" s="50"/>
      <c r="K156" s="50"/>
      <c r="L156" s="50"/>
      <c r="M156" s="50"/>
      <c r="N156" s="50"/>
      <c r="O156" s="50"/>
      <c r="P156" s="50"/>
      <c r="Q156" s="50"/>
      <c r="R156" s="50"/>
      <c r="T156" s="50"/>
    </row>
    <row r="157" spans="2:20" x14ac:dyDescent="0.2">
      <c r="B157" s="56" t="s">
        <v>162</v>
      </c>
      <c r="C157" s="50"/>
      <c r="D157" s="50"/>
      <c r="E157" s="50"/>
      <c r="F157" s="50"/>
      <c r="G157" s="50"/>
      <c r="H157" s="50"/>
      <c r="I157" s="50"/>
      <c r="J157" s="50"/>
      <c r="K157" s="50"/>
      <c r="L157" s="50"/>
      <c r="M157" s="50"/>
      <c r="N157" s="50"/>
      <c r="O157" s="50"/>
      <c r="P157" s="50"/>
      <c r="Q157" s="50"/>
      <c r="R157" s="50"/>
      <c r="T157" s="50"/>
    </row>
    <row r="158" spans="2:20" x14ac:dyDescent="0.2">
      <c r="B158" s="56" t="s">
        <v>164</v>
      </c>
      <c r="C158" s="50"/>
      <c r="D158" s="50"/>
      <c r="E158" s="50"/>
      <c r="F158" s="50"/>
      <c r="G158" s="50"/>
      <c r="H158" s="50"/>
      <c r="I158" s="50"/>
      <c r="J158" s="50"/>
      <c r="K158" s="50"/>
      <c r="L158" s="50"/>
      <c r="M158" s="50"/>
      <c r="N158" s="50"/>
      <c r="O158" s="50"/>
      <c r="P158" s="50"/>
      <c r="Q158" s="50"/>
      <c r="R158" s="50"/>
      <c r="T158" s="50"/>
    </row>
    <row r="159" spans="2:20" x14ac:dyDescent="0.2">
      <c r="B159" s="56" t="s">
        <v>46</v>
      </c>
      <c r="C159" s="50"/>
      <c r="D159" s="50"/>
      <c r="E159" s="50"/>
      <c r="F159" s="50"/>
      <c r="G159" s="50"/>
      <c r="H159" s="50"/>
      <c r="I159" s="50"/>
      <c r="J159" s="50"/>
      <c r="K159" s="50"/>
      <c r="L159" s="50"/>
      <c r="M159" s="50"/>
      <c r="N159" s="50"/>
      <c r="O159" s="50"/>
      <c r="P159" s="50"/>
      <c r="Q159" s="50"/>
      <c r="R159" s="50"/>
      <c r="T159" s="50"/>
    </row>
    <row r="160" spans="2:20" x14ac:dyDescent="0.2">
      <c r="B160" s="56" t="s">
        <v>54</v>
      </c>
      <c r="C160" s="50"/>
      <c r="D160" s="50"/>
      <c r="E160" s="50"/>
      <c r="F160" s="50"/>
      <c r="G160" s="50"/>
      <c r="H160" s="50"/>
      <c r="I160" s="50"/>
      <c r="J160" s="50"/>
      <c r="K160" s="50"/>
      <c r="L160" s="50"/>
      <c r="M160" s="50"/>
      <c r="N160" s="50"/>
      <c r="O160" s="50"/>
      <c r="P160" s="50"/>
      <c r="Q160" s="50"/>
      <c r="R160" s="50"/>
      <c r="T160" s="50"/>
    </row>
    <row r="161" spans="2:20" x14ac:dyDescent="0.2">
      <c r="B161" s="56" t="s">
        <v>45</v>
      </c>
      <c r="C161" s="50"/>
      <c r="D161" s="50"/>
      <c r="E161" s="50"/>
      <c r="F161" s="50"/>
      <c r="G161" s="50"/>
      <c r="H161" s="50"/>
      <c r="I161" s="50"/>
      <c r="J161" s="50"/>
      <c r="K161" s="50"/>
      <c r="L161" s="50"/>
      <c r="M161" s="50"/>
      <c r="N161" s="50"/>
      <c r="O161" s="50"/>
      <c r="P161" s="50"/>
      <c r="Q161" s="50"/>
      <c r="R161" s="50"/>
      <c r="T161" s="50"/>
    </row>
    <row r="162" spans="2:20" x14ac:dyDescent="0.2">
      <c r="B162" s="56" t="s">
        <v>47</v>
      </c>
      <c r="C162" s="50"/>
      <c r="D162" s="50"/>
      <c r="E162" s="50"/>
      <c r="F162" s="50"/>
      <c r="G162" s="50"/>
      <c r="H162" s="50"/>
      <c r="I162" s="50"/>
      <c r="J162" s="50"/>
      <c r="K162" s="50"/>
      <c r="L162" s="50"/>
      <c r="M162" s="50"/>
      <c r="N162" s="50"/>
      <c r="O162" s="50"/>
      <c r="P162" s="50"/>
      <c r="Q162" s="50"/>
      <c r="R162" s="50"/>
      <c r="T162" s="50"/>
    </row>
    <row r="163" spans="2:20" x14ac:dyDescent="0.2">
      <c r="B163" s="56" t="s">
        <v>113</v>
      </c>
      <c r="C163" s="50"/>
      <c r="D163" s="50"/>
      <c r="E163" s="50"/>
      <c r="F163" s="50"/>
      <c r="G163" s="50"/>
      <c r="H163" s="50"/>
      <c r="I163" s="50"/>
      <c r="J163" s="50"/>
      <c r="K163" s="50"/>
      <c r="L163" s="50"/>
      <c r="M163" s="50"/>
      <c r="N163" s="50"/>
      <c r="O163" s="50"/>
      <c r="P163" s="50"/>
      <c r="Q163" s="50"/>
      <c r="R163" s="50"/>
      <c r="T163" s="50"/>
    </row>
    <row r="164" spans="2:20" x14ac:dyDescent="0.2">
      <c r="B164" s="56" t="s">
        <v>111</v>
      </c>
      <c r="C164" s="50"/>
      <c r="D164" s="50"/>
      <c r="E164" s="50"/>
      <c r="F164" s="50"/>
      <c r="G164" s="50"/>
      <c r="H164" s="50"/>
      <c r="I164" s="50"/>
      <c r="J164" s="50"/>
      <c r="K164" s="50"/>
      <c r="L164" s="50"/>
      <c r="M164" s="50"/>
      <c r="N164" s="50"/>
      <c r="O164" s="50"/>
      <c r="P164" s="50"/>
      <c r="Q164" s="50"/>
      <c r="R164" s="50"/>
      <c r="T164" s="50"/>
    </row>
    <row r="165" spans="2:20" x14ac:dyDescent="0.2">
      <c r="B165" s="56" t="s">
        <v>40</v>
      </c>
      <c r="C165" s="50"/>
      <c r="D165" s="50"/>
      <c r="E165" s="50"/>
      <c r="F165" s="50"/>
      <c r="G165" s="50"/>
      <c r="H165" s="50"/>
      <c r="I165" s="50"/>
      <c r="J165" s="50"/>
      <c r="K165" s="50"/>
      <c r="L165" s="50"/>
      <c r="M165" s="50"/>
      <c r="N165" s="50"/>
      <c r="O165" s="50"/>
      <c r="P165" s="50"/>
      <c r="Q165" s="50"/>
      <c r="R165" s="50"/>
      <c r="T165" s="50"/>
    </row>
    <row r="166" spans="2:20" x14ac:dyDescent="0.2">
      <c r="B166" s="56" t="s">
        <v>110</v>
      </c>
      <c r="C166" s="50"/>
      <c r="D166" s="50"/>
      <c r="E166" s="50"/>
      <c r="F166" s="50"/>
      <c r="G166" s="50"/>
      <c r="H166" s="50"/>
      <c r="I166" s="50"/>
      <c r="J166" s="50"/>
      <c r="K166" s="50"/>
      <c r="L166" s="50"/>
      <c r="M166" s="50"/>
      <c r="N166" s="50"/>
      <c r="O166" s="50"/>
      <c r="P166" s="50"/>
      <c r="Q166" s="50"/>
      <c r="R166" s="50"/>
      <c r="T166" s="50"/>
    </row>
    <row r="167" spans="2:20" x14ac:dyDescent="0.2">
      <c r="B167" s="50"/>
      <c r="C167" s="50"/>
      <c r="D167" s="50"/>
      <c r="E167" s="50"/>
      <c r="F167" s="50"/>
      <c r="G167" s="50"/>
      <c r="H167" s="50"/>
      <c r="I167" s="50"/>
      <c r="J167" s="50"/>
      <c r="K167" s="50"/>
      <c r="L167" s="50"/>
      <c r="M167" s="50"/>
      <c r="N167" s="50"/>
      <c r="O167" s="50"/>
      <c r="P167" s="50"/>
      <c r="Q167" s="50"/>
      <c r="R167" s="50"/>
      <c r="T167" s="50"/>
    </row>
    <row r="168" spans="2:20" x14ac:dyDescent="0.2">
      <c r="B168" s="50"/>
      <c r="C168" s="50"/>
      <c r="D168" s="50"/>
      <c r="E168" s="50"/>
      <c r="F168" s="50"/>
      <c r="G168" s="50"/>
      <c r="H168" s="50"/>
      <c r="I168" s="50"/>
      <c r="J168" s="50"/>
      <c r="K168" s="50"/>
      <c r="L168" s="50"/>
      <c r="M168" s="50"/>
      <c r="N168" s="50"/>
      <c r="O168" s="50"/>
      <c r="P168" s="50"/>
      <c r="Q168" s="50"/>
      <c r="R168" s="50"/>
      <c r="T168" s="50"/>
    </row>
    <row r="169" spans="2:20" x14ac:dyDescent="0.2">
      <c r="B169" s="50"/>
      <c r="C169" s="50"/>
      <c r="D169" s="50"/>
      <c r="E169" s="50"/>
      <c r="F169" s="50"/>
      <c r="G169" s="50"/>
      <c r="H169" s="50"/>
      <c r="I169" s="50"/>
      <c r="J169" s="50"/>
      <c r="K169" s="50"/>
      <c r="L169" s="50"/>
      <c r="M169" s="50"/>
      <c r="N169" s="50"/>
      <c r="O169" s="50"/>
      <c r="P169" s="50"/>
      <c r="Q169" s="50"/>
      <c r="R169" s="50"/>
      <c r="T169" s="50"/>
    </row>
    <row r="170" spans="2:20" x14ac:dyDescent="0.2">
      <c r="B170" s="50" t="s">
        <v>181</v>
      </c>
      <c r="C170" s="50"/>
      <c r="D170" s="50"/>
      <c r="E170" s="50"/>
      <c r="F170" s="50"/>
      <c r="G170" s="50"/>
      <c r="H170" s="50"/>
      <c r="I170" s="50"/>
      <c r="J170" s="50"/>
      <c r="K170" s="50"/>
      <c r="L170" s="50"/>
      <c r="M170" s="50"/>
      <c r="N170" s="50"/>
      <c r="O170" s="50"/>
      <c r="P170" s="50"/>
      <c r="Q170" s="50"/>
      <c r="R170" s="50"/>
      <c r="T170" s="50"/>
    </row>
    <row r="171" spans="2:20" x14ac:dyDescent="0.2">
      <c r="B171" s="55" t="s">
        <v>66</v>
      </c>
      <c r="C171" s="50"/>
      <c r="D171" s="50"/>
      <c r="E171" s="50"/>
      <c r="F171" s="50"/>
      <c r="G171" s="50"/>
      <c r="H171" s="50"/>
      <c r="I171" s="50"/>
      <c r="J171" s="50"/>
      <c r="K171" s="50"/>
      <c r="L171" s="50"/>
      <c r="M171" s="50"/>
      <c r="N171" s="50"/>
      <c r="O171" s="50"/>
      <c r="P171" s="50"/>
      <c r="Q171" s="50"/>
      <c r="R171" s="50"/>
      <c r="T171" s="50"/>
    </row>
    <row r="172" spans="2:20" x14ac:dyDescent="0.2">
      <c r="B172" s="55" t="s">
        <v>85</v>
      </c>
      <c r="C172" s="50"/>
      <c r="D172" s="50"/>
      <c r="E172" s="50"/>
      <c r="F172" s="50"/>
      <c r="G172" s="50"/>
      <c r="H172" s="50"/>
      <c r="I172" s="50"/>
      <c r="J172" s="50"/>
      <c r="K172" s="50"/>
      <c r="L172" s="50"/>
      <c r="M172" s="50"/>
      <c r="N172" s="50"/>
      <c r="O172" s="50"/>
      <c r="P172" s="50"/>
      <c r="Q172" s="50"/>
      <c r="R172" s="50"/>
      <c r="T172" s="50"/>
    </row>
    <row r="173" spans="2:20" x14ac:dyDescent="0.2">
      <c r="B173" s="50"/>
      <c r="C173" s="50"/>
      <c r="D173" s="50"/>
      <c r="E173" s="50"/>
      <c r="F173" s="50"/>
      <c r="G173" s="50"/>
      <c r="H173" s="50"/>
      <c r="I173" s="50"/>
      <c r="J173" s="50"/>
      <c r="K173" s="50"/>
      <c r="L173" s="50"/>
      <c r="M173" s="50"/>
      <c r="N173" s="50"/>
      <c r="O173" s="50"/>
      <c r="P173" s="50"/>
      <c r="Q173" s="50"/>
      <c r="R173" s="50"/>
      <c r="T173" s="50"/>
    </row>
    <row r="174" spans="2:20" x14ac:dyDescent="0.2">
      <c r="B174" s="57"/>
      <c r="C174" s="50"/>
      <c r="D174" s="50"/>
      <c r="E174" s="50"/>
      <c r="F174" s="50"/>
      <c r="G174" s="50"/>
      <c r="H174" s="50"/>
      <c r="I174" s="50"/>
      <c r="J174" s="50"/>
      <c r="K174" s="50"/>
      <c r="L174" s="50"/>
      <c r="M174" s="50"/>
      <c r="N174" s="50"/>
      <c r="O174" s="50"/>
      <c r="P174" s="50"/>
      <c r="Q174" s="50"/>
      <c r="R174" s="50"/>
      <c r="T174" s="50"/>
    </row>
    <row r="175" spans="2:20" x14ac:dyDescent="0.2">
      <c r="B175" s="57"/>
      <c r="C175" s="50"/>
      <c r="D175" s="50"/>
      <c r="E175" s="50"/>
      <c r="F175" s="50"/>
      <c r="G175" s="50"/>
      <c r="H175" s="50"/>
      <c r="I175" s="50"/>
      <c r="J175" s="50"/>
      <c r="K175" s="50"/>
      <c r="L175" s="50"/>
      <c r="M175" s="50"/>
      <c r="N175" s="50"/>
      <c r="O175" s="50"/>
      <c r="P175" s="50"/>
      <c r="Q175" s="50"/>
      <c r="R175" s="50"/>
      <c r="T175" s="50"/>
    </row>
    <row r="176" spans="2:20" x14ac:dyDescent="0.2">
      <c r="B176" s="57"/>
      <c r="C176" s="50"/>
      <c r="D176" s="50"/>
      <c r="E176" s="50"/>
      <c r="F176" s="50"/>
      <c r="G176" s="50"/>
      <c r="H176" s="50"/>
      <c r="I176" s="50"/>
      <c r="J176" s="50"/>
      <c r="K176" s="50"/>
      <c r="L176" s="50"/>
      <c r="M176" s="50"/>
      <c r="N176" s="50"/>
      <c r="O176" s="50"/>
      <c r="P176" s="50"/>
      <c r="Q176" s="50"/>
      <c r="R176" s="50"/>
      <c r="T176" s="50"/>
    </row>
    <row r="177" spans="2:20" x14ac:dyDescent="0.2">
      <c r="B177" s="57"/>
      <c r="C177" s="50"/>
      <c r="D177" s="50"/>
      <c r="E177" s="50"/>
      <c r="F177" s="50"/>
      <c r="G177" s="50"/>
      <c r="H177" s="50"/>
      <c r="I177" s="50"/>
      <c r="J177" s="50"/>
      <c r="K177" s="50"/>
      <c r="L177" s="50"/>
      <c r="M177" s="50"/>
      <c r="N177" s="50"/>
      <c r="O177" s="50"/>
      <c r="P177" s="50"/>
      <c r="Q177" s="50"/>
      <c r="R177" s="50"/>
      <c r="T177" s="50"/>
    </row>
    <row r="178" spans="2:20" x14ac:dyDescent="0.2">
      <c r="B178" s="57"/>
      <c r="C178" s="50"/>
      <c r="D178" s="50"/>
      <c r="E178" s="50"/>
      <c r="F178" s="50"/>
      <c r="G178" s="50"/>
      <c r="H178" s="50"/>
      <c r="I178" s="50"/>
      <c r="J178" s="50"/>
      <c r="K178" s="50"/>
      <c r="L178" s="50"/>
      <c r="M178" s="50"/>
      <c r="N178" s="50"/>
      <c r="O178" s="50"/>
      <c r="P178" s="50"/>
      <c r="Q178" s="50"/>
      <c r="R178" s="50"/>
      <c r="T178" s="50"/>
    </row>
    <row r="179" spans="2:20" x14ac:dyDescent="0.2">
      <c r="B179" s="57"/>
      <c r="C179" s="50"/>
      <c r="D179" s="50"/>
      <c r="E179" s="50"/>
      <c r="F179" s="50"/>
      <c r="G179" s="50"/>
      <c r="H179" s="50"/>
      <c r="I179" s="50"/>
      <c r="J179" s="50"/>
      <c r="K179" s="50"/>
      <c r="L179" s="50"/>
      <c r="M179" s="50"/>
      <c r="N179" s="50"/>
      <c r="O179" s="50"/>
      <c r="P179" s="50"/>
      <c r="Q179" s="50"/>
      <c r="R179" s="50"/>
      <c r="T179" s="50"/>
    </row>
    <row r="180" spans="2:20" x14ac:dyDescent="0.2">
      <c r="B180" s="57"/>
      <c r="C180" s="50"/>
      <c r="D180" s="50"/>
      <c r="E180" s="50"/>
      <c r="F180" s="50"/>
      <c r="G180" s="50"/>
      <c r="H180" s="50"/>
      <c r="I180" s="50"/>
      <c r="J180" s="50"/>
      <c r="K180" s="50"/>
      <c r="L180" s="50"/>
      <c r="M180" s="50"/>
      <c r="N180" s="50"/>
      <c r="O180" s="50"/>
      <c r="P180" s="50"/>
      <c r="Q180" s="50"/>
      <c r="R180" s="50"/>
      <c r="T180" s="50"/>
    </row>
  </sheetData>
  <sheetProtection formatCells="0" formatColumns="0" formatRows="0" insertRows="0"/>
  <mergeCells count="78">
    <mergeCell ref="C75:P75"/>
    <mergeCell ref="C76:P76"/>
    <mergeCell ref="B69:B76"/>
    <mergeCell ref="C69:P69"/>
    <mergeCell ref="C70:P70"/>
    <mergeCell ref="C71:P71"/>
    <mergeCell ref="C72:P72"/>
    <mergeCell ref="C73:P73"/>
    <mergeCell ref="C74:P74"/>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7:P77"/>
    <mergeCell ref="C78:P78"/>
    <mergeCell ref="H44:L44"/>
    <mergeCell ref="M44:P44"/>
    <mergeCell ref="B46:P46"/>
    <mergeCell ref="B48:B49"/>
    <mergeCell ref="B51:P51"/>
    <mergeCell ref="B52:P67"/>
    <mergeCell ref="A68:Q68"/>
    <mergeCell ref="C44:G44"/>
  </mergeCells>
  <conditionalFormatting sqref="F49">
    <cfRule type="cellIs" dxfId="97" priority="21" stopIfTrue="1" operator="equal">
      <formula>"0"</formula>
    </cfRule>
    <cfRule type="cellIs" dxfId="96" priority="22" stopIfTrue="1" operator="lessThanOrEqual">
      <formula>$S$5</formula>
    </cfRule>
    <cfRule type="cellIs" dxfId="95" priority="23" stopIfTrue="1" operator="greaterThanOrEqual">
      <formula>$S$2</formula>
    </cfRule>
    <cfRule type="cellIs" dxfId="82" priority="24" stopIfTrue="1" operator="between">
      <formula>$S$4</formula>
      <formula>$S$3</formula>
    </cfRule>
  </conditionalFormatting>
  <conditionalFormatting sqref="I49">
    <cfRule type="cellIs" dxfId="94" priority="13" stopIfTrue="1" operator="equal">
      <formula>"0"</formula>
    </cfRule>
    <cfRule type="cellIs" dxfId="93" priority="14" stopIfTrue="1" operator="lessThanOrEqual">
      <formula>$S$5</formula>
    </cfRule>
    <cfRule type="cellIs" dxfId="92" priority="15" stopIfTrue="1" operator="greaterThanOrEqual">
      <formula>$S$2</formula>
    </cfRule>
    <cfRule type="cellIs" dxfId="81" priority="16" stopIfTrue="1" operator="between">
      <formula>$S$4</formula>
      <formula>$S$3</formula>
    </cfRule>
  </conditionalFormatting>
  <conditionalFormatting sqref="L49">
    <cfRule type="cellIs" dxfId="91" priority="9" stopIfTrue="1" operator="equal">
      <formula>"0"</formula>
    </cfRule>
    <cfRule type="cellIs" dxfId="90" priority="10" stopIfTrue="1" operator="lessThanOrEqual">
      <formula>$S$5</formula>
    </cfRule>
    <cfRule type="cellIs" dxfId="89" priority="11" stopIfTrue="1" operator="greaterThanOrEqual">
      <formula>$S$2</formula>
    </cfRule>
    <cfRule type="cellIs" dxfId="80" priority="12" stopIfTrue="1" operator="between">
      <formula>$S$4</formula>
      <formula>$S$3</formula>
    </cfRule>
  </conditionalFormatting>
  <conditionalFormatting sqref="P49">
    <cfRule type="cellIs" dxfId="88" priority="5" stopIfTrue="1" operator="equal">
      <formula>"0"</formula>
    </cfRule>
    <cfRule type="cellIs" dxfId="87" priority="6" stopIfTrue="1" operator="lessThanOrEqual">
      <formula>$S$5</formula>
    </cfRule>
    <cfRule type="cellIs" dxfId="86" priority="7" stopIfTrue="1" operator="greaterThanOrEqual">
      <formula>$S$2</formula>
    </cfRule>
    <cfRule type="cellIs" dxfId="79" priority="8" stopIfTrue="1" operator="between">
      <formula>$S$4</formula>
      <formula>$S$3</formula>
    </cfRule>
  </conditionalFormatting>
  <conditionalFormatting sqref="O49">
    <cfRule type="cellIs" dxfId="85" priority="1" stopIfTrue="1" operator="equal">
      <formula>"0"</formula>
    </cfRule>
    <cfRule type="cellIs" dxfId="84" priority="2" stopIfTrue="1" operator="lessThanOrEqual">
      <formula>$S$5</formula>
    </cfRule>
    <cfRule type="cellIs" dxfId="83" priority="3" stopIfTrue="1" operator="greaterThanOrEqual">
      <formula>$S$2</formula>
    </cfRule>
    <cfRule type="cellIs" dxfId="78" priority="4" stopIfTrue="1" operator="between">
      <formula>$S$4</formula>
      <formula>$S$3</formula>
    </cfRule>
  </conditionalFormatting>
  <dataValidations count="7">
    <dataValidation type="list" allowBlank="1" showInputMessage="1" showErrorMessage="1" sqref="C18:P18" xr:uid="{65995B73-DB6F-448E-805F-1FA3DE3F6F13}">
      <formula1>$B$129:$B$136</formula1>
    </dataValidation>
    <dataValidation type="list" allowBlank="1" showInputMessage="1" showErrorMessage="1" sqref="C32:P32 C36:P36 C34:P34" xr:uid="{4E50B6BA-C117-41DB-BCDE-E3B0A9ED7F66}">
      <formula1>$Q$103:$Q$108</formula1>
    </dataValidation>
    <dataValidation type="list" allowBlank="1" showInputMessage="1" showErrorMessage="1" sqref="N10:P10" xr:uid="{BE5609AA-C339-4DF6-BD51-BB39FF075969}">
      <formula1>"Economicos,Eficiencia,Eficacia, Efectividad,Calidad"</formula1>
    </dataValidation>
    <dataValidation type="list" allowBlank="1" showInputMessage="1" showErrorMessage="1" sqref="C10:I10" xr:uid="{CE8E5910-6687-49C3-A2EF-629B7E86491D}">
      <formula1>"2023,2024,2025,2026,2027"</formula1>
    </dataValidation>
    <dataValidation type="list" allowBlank="1" showInputMessage="1" showErrorMessage="1" sqref="C12:P12" xr:uid="{899E1E1B-61EA-4A4D-A239-79F26EA210CA}">
      <formula1>$B$140:$B$166</formula1>
    </dataValidation>
    <dataValidation type="list" allowBlank="1" showInputMessage="1" showErrorMessage="1" sqref="C78:P78" xr:uid="{80657AB9-89B2-4671-9F89-7405C95A1D13}">
      <formula1>$B$171:$B$172</formula1>
    </dataValidation>
    <dataValidation type="list" allowBlank="1" showInputMessage="1" showErrorMessage="1" sqref="B129:B135" xr:uid="{7956FF65-F1D8-4CB5-8527-51565E86D03F}">
      <formula1>$B$129:$B$135</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vigencia 2024</Comentarios>
    <Fase xmlns="ff8e3638-9d45-4162-afb4-6d390653d547">a. Ficha Téncnica</Fase>
  </documentManagement>
</p:properties>
</file>

<file path=customXml/itemProps1.xml><?xml version="1.0" encoding="utf-8"?>
<ds:datastoreItem xmlns:ds="http://schemas.openxmlformats.org/officeDocument/2006/customXml" ds:itemID="{09CB777E-AA7E-43F7-937B-232686197B4D}">
  <ds:schemaRefs>
    <ds:schemaRef ds:uri="http://schemas.microsoft.com/office/2006/metadata/customXsn"/>
  </ds:schemaRefs>
</ds:datastoreItem>
</file>

<file path=customXml/itemProps2.xml><?xml version="1.0" encoding="utf-8"?>
<ds:datastoreItem xmlns:ds="http://schemas.openxmlformats.org/officeDocument/2006/customXml" ds:itemID="{F8EC1C24-AC82-4D59-B9E4-D1042445487D}">
  <ds:schemaRefs>
    <ds:schemaRef ds:uri="http://schemas.microsoft.com/sharepoint/v3/contenttype/forms"/>
  </ds:schemaRefs>
</ds:datastoreItem>
</file>

<file path=customXml/itemProps3.xml><?xml version="1.0" encoding="utf-8"?>
<ds:datastoreItem xmlns:ds="http://schemas.openxmlformats.org/officeDocument/2006/customXml" ds:itemID="{D2E4BD38-502B-4F47-8B8C-DBC13248B9B6}">
  <ds:schemaRefs>
    <ds:schemaRef ds:uri="office.server.policy"/>
  </ds:schemaRefs>
</ds:datastoreItem>
</file>

<file path=customXml/itemProps4.xml><?xml version="1.0" encoding="utf-8"?>
<ds:datastoreItem xmlns:ds="http://schemas.openxmlformats.org/officeDocument/2006/customXml" ds:itemID="{60966948-B706-4158-BED8-72A445811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6AC468B-6AAC-4DE3-859A-AAC1F2D494B9}">
  <ds:schemaRefs>
    <ds:schemaRef ds:uri="http://schemas.microsoft.com/office/2006/metadata/longProperties"/>
  </ds:schemaRefs>
</ds:datastoreItem>
</file>

<file path=customXml/itemProps6.xml><?xml version="1.0" encoding="utf-8"?>
<ds:datastoreItem xmlns:ds="http://schemas.openxmlformats.org/officeDocument/2006/customXml" ds:itemID="{FF5FA75C-C29F-4DBE-B8DC-5E72276082B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Toma Posesion </vt:lpstr>
      <vt:lpstr>Registro Toma Poses </vt:lpstr>
      <vt:lpstr>Oport Termin Proc</vt:lpstr>
      <vt:lpstr>Regis Opor Term Pro</vt:lpstr>
      <vt:lpstr>TiempoCubrimientoVac</vt:lpstr>
      <vt:lpstr>RegistroTiempoCubrimientoVac</vt:lpstr>
      <vt:lpstr>Poblamiento</vt:lpstr>
      <vt:lpstr>RegistroPoblam</vt:lpstr>
      <vt:lpstr>NivelConocimiento</vt:lpstr>
      <vt:lpstr>RegistroNivel</vt:lpstr>
      <vt:lpstr>PlanBienestar</vt:lpstr>
      <vt:lpstr>RegistroBienestar</vt:lpstr>
      <vt:lpstr>EfectividadInducción</vt:lpstr>
      <vt:lpstr>RegistroInducción</vt:lpstr>
      <vt:lpstr>EficaciaSST</vt:lpstr>
      <vt:lpstr>RegistroSST</vt:lpstr>
      <vt:lpstr>Hoja1</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Proceso Gestión del Talento Humano</dc:title>
  <dc:creator>hoslanders</dc:creator>
  <cp:lastModifiedBy>Ruben Dario Moreno Posada</cp:lastModifiedBy>
  <cp:lastPrinted>2014-10-10T12:56:08Z</cp:lastPrinted>
  <dcterms:created xsi:type="dcterms:W3CDTF">2012-02-20T19:54:14Z</dcterms:created>
  <dcterms:modified xsi:type="dcterms:W3CDTF">2025-01-31T14:11:12Z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Gestión del Talento Humano</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NV5X2DCNMZXR-1675502055-129</vt:lpwstr>
  </property>
  <property fmtid="{D5CDD505-2E9C-101B-9397-08002B2CF9AE}" pid="13" name="_dlc_DocIdItemGuid">
    <vt:lpwstr>dfb8eb56-899e-4774-935d-5515a985fa2c</vt:lpwstr>
  </property>
  <property fmtid="{D5CDD505-2E9C-101B-9397-08002B2CF9AE}" pid="14" name="_dlc_DocIdUrl">
    <vt:lpwstr>https://www.supersociedades.gov.co/nuestra_entidad/Planeacion/_layouts/15/DocIdRedir.aspx?ID=NV5X2DCNMZXR-1675502055-129, NV5X2DCNMZXR-1675502055-129</vt:lpwstr>
  </property>
  <property fmtid="{D5CDD505-2E9C-101B-9397-08002B2CF9AE}" pid="15" name="_Version">
    <vt:lpwstr>1</vt:lpwstr>
  </property>
  <property fmtid="{D5CDD505-2E9C-101B-9397-08002B2CF9AE}" pid="16" name="SeoMetaDescription">
    <vt:lpwstr/>
  </property>
  <property fmtid="{D5CDD505-2E9C-101B-9397-08002B2CF9AE}" pid="17" name="_activity">
    <vt:lpwstr/>
  </property>
</Properties>
</file>