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jtriana\Downloads\"/>
    </mc:Choice>
  </mc:AlternateContent>
  <xr:revisionPtr revIDLastSave="0" documentId="8_{4323408F-22FC-46AC-983E-B46ED1CDD0D9}" xr6:coauthVersionLast="47" xr6:coauthVersionMax="47" xr10:uidLastSave="{00000000-0000-0000-0000-000000000000}"/>
  <bookViews>
    <workbookView xWindow="1950" yWindow="1950" windowWidth="17340" windowHeight="9795" tabRatio="724" firstSheet="7" activeTab="11" xr2:uid="{00000000-000D-0000-FFFF-FFFF00000000}"/>
  </bookViews>
  <sheets>
    <sheet name="1. Ejec. pptal" sheetId="9" r:id="rId1"/>
    <sheet name="1. Registro ejec. pptal" sheetId="10" r:id="rId2"/>
    <sheet name="2. Medi. recuado" sheetId="12" r:id="rId3"/>
    <sheet name="2. Registro med. recaudo" sheetId="18" r:id="rId4"/>
    <sheet name="3. Conc. desviación" sheetId="17" r:id="rId5"/>
    <sheet name="3. Registro conc. desviación" sheetId="19" r:id="rId6"/>
    <sheet name="4. Gestión exp. cobro coactivo" sheetId="16" r:id="rId7"/>
    <sheet name="4. Registro gestión exp. cobro" sheetId="20" r:id="rId8"/>
    <sheet name="5. Doc. recaud x clasificación" sheetId="13" r:id="rId9"/>
    <sheet name="5. Registro doc. recaudo x clas" sheetId="21" r:id="rId10"/>
    <sheet name="6. Gestión cartera de multas" sheetId="14" r:id="rId11"/>
    <sheet name="6.  Registro cartera de multas" sheetId="22" r:id="rId12"/>
    <sheet name="7. Gestión cartera contribuci" sheetId="15" r:id="rId13"/>
    <sheet name="7. Registro gestión cartera con" sheetId="23"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9" l="1"/>
  <c r="G18" i="19"/>
  <c r="E19" i="19"/>
  <c r="E18" i="19"/>
  <c r="G17" i="19"/>
  <c r="G16" i="19"/>
  <c r="G15" i="19"/>
  <c r="G14" i="19"/>
  <c r="G13" i="19"/>
  <c r="G12" i="19"/>
  <c r="E13" i="19"/>
  <c r="K11" i="23" l="1"/>
  <c r="K11" i="22"/>
  <c r="J15" i="22"/>
  <c r="L15" i="22" s="1"/>
  <c r="J11" i="20"/>
  <c r="J13" i="20" s="1"/>
  <c r="N12" i="21" l="1"/>
  <c r="M12" i="21"/>
  <c r="L12" i="21"/>
  <c r="J11" i="21"/>
  <c r="J10" i="21"/>
  <c r="J18" i="18"/>
  <c r="J17" i="18"/>
  <c r="J15" i="18"/>
  <c r="H17" i="18"/>
  <c r="H14" i="22" l="1"/>
  <c r="I11" i="22" s="1"/>
  <c r="I11" i="20"/>
  <c r="H11" i="20"/>
  <c r="J13" i="21"/>
  <c r="K10" i="21" s="1"/>
  <c r="G11" i="22" l="1"/>
  <c r="D12" i="19"/>
  <c r="E15" i="18"/>
  <c r="H14" i="21"/>
  <c r="E11" i="20" l="1"/>
  <c r="G11" i="23" l="1"/>
  <c r="D14" i="23"/>
  <c r="E11" i="23" s="1"/>
  <c r="G14" i="21"/>
  <c r="I14" i="21"/>
  <c r="J14" i="21"/>
  <c r="K14" i="21"/>
  <c r="F14" i="21"/>
  <c r="K13" i="21"/>
  <c r="C14" i="21"/>
  <c r="L10" i="21" l="1"/>
  <c r="L14" i="21" s="1"/>
  <c r="L13" i="21"/>
  <c r="O11" i="21"/>
  <c r="O12" i="21"/>
  <c r="D14" i="21"/>
  <c r="D19" i="18"/>
  <c r="E11" i="18"/>
  <c r="D20" i="18"/>
  <c r="O13" i="10"/>
  <c r="C12" i="10"/>
  <c r="M10" i="21" l="1"/>
  <c r="M14" i="21" s="1"/>
  <c r="M13" i="21"/>
  <c r="E19" i="18"/>
  <c r="P46" i="15"/>
  <c r="D14" i="19"/>
  <c r="D16" i="19"/>
  <c r="J20" i="18"/>
  <c r="H20" i="18"/>
  <c r="F20" i="18"/>
  <c r="J19" i="18"/>
  <c r="H19" i="18"/>
  <c r="F19" i="18"/>
  <c r="O10" i="21" l="1"/>
  <c r="O14" i="21" s="1"/>
  <c r="P46" i="13" s="1"/>
  <c r="N10" i="21"/>
  <c r="N13" i="21"/>
  <c r="O13" i="21" s="1"/>
  <c r="N14" i="21"/>
  <c r="D18" i="19"/>
  <c r="I47" i="17" s="1"/>
  <c r="E47" i="13" l="1"/>
  <c r="E48" i="13" s="1"/>
  <c r="G47" i="13"/>
  <c r="G48" i="13" s="1"/>
  <c r="D47" i="13"/>
  <c r="D48" i="13" s="1"/>
  <c r="E14" i="21"/>
  <c r="F47" i="13" s="1"/>
  <c r="F48" i="13" s="1"/>
  <c r="H47" i="13"/>
  <c r="H48" i="13" s="1"/>
  <c r="I47" i="13"/>
  <c r="I48" i="13" s="1"/>
  <c r="J47" i="13"/>
  <c r="J48" i="13" s="1"/>
  <c r="K47" i="13"/>
  <c r="K48" i="13" s="1"/>
  <c r="L47" i="13"/>
  <c r="L48" i="13" s="1"/>
  <c r="M47" i="13"/>
  <c r="M48" i="13" s="1"/>
  <c r="N47" i="13"/>
  <c r="N48" i="13" s="1"/>
  <c r="O47" i="13"/>
  <c r="O48" i="13" s="1"/>
  <c r="L12" i="23" l="1"/>
  <c r="L13" i="23"/>
  <c r="L11" i="23"/>
  <c r="J14" i="23"/>
  <c r="J15" i="23" s="1"/>
  <c r="O47" i="15" s="1"/>
  <c r="O48" i="15" s="1"/>
  <c r="H14" i="23"/>
  <c r="H15" i="22"/>
  <c r="L47" i="14" s="1"/>
  <c r="L48" i="14" s="1"/>
  <c r="J14" i="22"/>
  <c r="D14" i="22"/>
  <c r="L12" i="22"/>
  <c r="L13" i="22"/>
  <c r="L11" i="22"/>
  <c r="K11" i="20"/>
  <c r="J15" i="20" s="1"/>
  <c r="O47" i="16" s="1"/>
  <c r="O48" i="16" s="1"/>
  <c r="H15" i="20"/>
  <c r="L47" i="16" s="1"/>
  <c r="L48" i="16" s="1"/>
  <c r="G11" i="20"/>
  <c r="D15" i="20"/>
  <c r="F47" i="16" s="1"/>
  <c r="F48" i="16" s="1"/>
  <c r="L14" i="20"/>
  <c r="L13" i="20"/>
  <c r="L12" i="20"/>
  <c r="L11" i="20"/>
  <c r="H14" i="19"/>
  <c r="H16" i="19"/>
  <c r="H12" i="19"/>
  <c r="F14" i="19"/>
  <c r="F16" i="19"/>
  <c r="F12" i="19"/>
  <c r="K19" i="18"/>
  <c r="O47" i="12" s="1"/>
  <c r="K13" i="18"/>
  <c r="K15" i="18"/>
  <c r="K17" i="18"/>
  <c r="K11" i="18"/>
  <c r="I19" i="18"/>
  <c r="L47" i="12" s="1"/>
  <c r="I13" i="18"/>
  <c r="I15" i="18"/>
  <c r="I17" i="18"/>
  <c r="I11" i="18"/>
  <c r="G19" i="18"/>
  <c r="I47" i="12" s="1"/>
  <c r="G13" i="18"/>
  <c r="G15" i="18"/>
  <c r="G17" i="18"/>
  <c r="G11" i="18"/>
  <c r="F47" i="12"/>
  <c r="E17" i="18"/>
  <c r="E13" i="18"/>
  <c r="D9" i="23"/>
  <c r="C7" i="23"/>
  <c r="D9" i="22"/>
  <c r="C7" i="22"/>
  <c r="C8" i="21"/>
  <c r="B6" i="21"/>
  <c r="D9" i="20"/>
  <c r="C7" i="20"/>
  <c r="C9" i="19"/>
  <c r="B7" i="19"/>
  <c r="D8" i="18"/>
  <c r="B6" i="18"/>
  <c r="P48" i="17"/>
  <c r="O48" i="17"/>
  <c r="L48" i="17"/>
  <c r="I48" i="17"/>
  <c r="F48" i="17"/>
  <c r="P49" i="16"/>
  <c r="O49" i="16"/>
  <c r="L49" i="16"/>
  <c r="I49" i="16"/>
  <c r="F49" i="16"/>
  <c r="P49" i="15"/>
  <c r="O49" i="15"/>
  <c r="L49" i="15"/>
  <c r="I49" i="15"/>
  <c r="F49" i="15"/>
  <c r="P49" i="14"/>
  <c r="O49" i="14"/>
  <c r="L49" i="14"/>
  <c r="I49" i="14"/>
  <c r="F49" i="14"/>
  <c r="P49" i="13"/>
  <c r="P48" i="12"/>
  <c r="O48" i="12"/>
  <c r="L48" i="12"/>
  <c r="I48" i="12"/>
  <c r="F48" i="12"/>
  <c r="D12" i="10"/>
  <c r="E48" i="9" s="1"/>
  <c r="E49" i="9" s="1"/>
  <c r="E12" i="10"/>
  <c r="F12" i="10"/>
  <c r="G48" i="9" s="1"/>
  <c r="G49" i="9" s="1"/>
  <c r="G12" i="10"/>
  <c r="H12" i="10"/>
  <c r="I48" i="9" s="1"/>
  <c r="I49" i="9" s="1"/>
  <c r="I12" i="10"/>
  <c r="J48" i="9" s="1"/>
  <c r="J49" i="9" s="1"/>
  <c r="J12" i="10"/>
  <c r="K48" i="9" s="1"/>
  <c r="K49" i="9" s="1"/>
  <c r="K12" i="10"/>
  <c r="L48" i="9" s="1"/>
  <c r="L49" i="9" s="1"/>
  <c r="L12" i="10"/>
  <c r="M48" i="9" s="1"/>
  <c r="M49" i="9" s="1"/>
  <c r="M12" i="10"/>
  <c r="N48" i="9" s="1"/>
  <c r="N49" i="9" s="1"/>
  <c r="N12" i="10"/>
  <c r="O48" i="9" s="1"/>
  <c r="O49" i="9" s="1"/>
  <c r="F15" i="20" l="1"/>
  <c r="I47" i="16" s="1"/>
  <c r="I48" i="16" s="1"/>
  <c r="F47" i="14"/>
  <c r="F48" i="14" s="1"/>
  <c r="E11" i="22"/>
  <c r="F18" i="19"/>
  <c r="O47" i="17" s="1"/>
  <c r="O47" i="14"/>
  <c r="O48" i="14" s="1"/>
  <c r="L47" i="15"/>
  <c r="L48" i="15" s="1"/>
  <c r="I11" i="23"/>
  <c r="L14" i="23"/>
  <c r="F15" i="22"/>
  <c r="I47" i="14" s="1"/>
  <c r="I48" i="14" s="1"/>
  <c r="F48" i="9"/>
  <c r="F49" i="9" s="1"/>
  <c r="O12" i="10"/>
  <c r="F47" i="15"/>
  <c r="F48" i="15" s="1"/>
  <c r="I47" i="15"/>
  <c r="I48" i="15" s="1"/>
  <c r="L15" i="20"/>
  <c r="P47" i="16" s="1"/>
  <c r="P48" i="16" s="1"/>
  <c r="H18" i="19"/>
  <c r="P47" i="17" s="1" a="1"/>
  <c r="P47" i="17" s="1"/>
  <c r="H48" i="9"/>
  <c r="H49" i="9" s="1"/>
  <c r="D48" i="9"/>
  <c r="D49" i="9" s="1"/>
  <c r="L14" i="22"/>
  <c r="P47" i="14" l="1"/>
  <c r="P48" i="14" s="1"/>
  <c r="P47" i="9"/>
  <c r="C8" i="10"/>
  <c r="A10" i="10"/>
  <c r="B6" i="10"/>
  <c r="P50" i="9" l="1"/>
  <c r="O50" i="9"/>
  <c r="L50" i="9"/>
  <c r="I50" i="9"/>
  <c r="F50" i="9"/>
  <c r="L15" i="23"/>
  <c r="P47" i="15" s="1"/>
  <c r="P48"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E2FA97A6-EB4B-4DA4-93F6-D394D976DEC1}">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FBB44673-7E2A-41B0-BF4C-354A90F4D4DB}">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2B493550-D4D6-4D90-8DDE-7C3CEC052D18}">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A49A0E93-0A36-4131-B57F-ED3F0275F1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C795713-E4BC-4320-89FF-4319C7B2AD17}">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3DE94294-3A59-4FA6-ACDB-DD1A4B8E3BF4}">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<sst xmlns="http://schemas.openxmlformats.org/spreadsheetml/2006/main" count="1216" uniqueCount="338">
  <si>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</si>
  <si>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</si>
  <si>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</si>
  <si>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</si>
  <si>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</si>
  <si>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</si>
  <si>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</si>
  <si>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</si>
  <si>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</si>
  <si>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</si>
  <si>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</si>
  <si>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</si>
  <si>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</si>
  <si>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</si>
  <si>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</si>
  <si>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</si>
  <si>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</si>
  <si>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</si>
  <si>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</si>
  <si>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</si>
  <si>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</si>
  <si>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</si>
  <si>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</si>
  <si>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</si>
  <si>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</si>
  <si>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</si>
  <si>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</si>
  <si>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</si>
  <si>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</si>
  <si>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</si>
  <si>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</si>
  <si>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</si>
  <si>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</si>
  <si>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</si>
  <si>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</si>
  <si>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</si>
  <si>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</si>
  <si>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</si>
  <si>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</si>
  <si>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</si>
  <si>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</si>
  <si>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</si>
  <si>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</si>
  <si>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</si>
  <si>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</si>
  <si>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</si>
  <si>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</si>
  <si>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</si>
  <si>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</si>
  <si>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</si>
  <si>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</si>
  <si>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</si>
  <si>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</si>
  <si>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</si>
  <si>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</si>
  <si>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</si>
  <si>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</si>
  <si>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</si>
  <si>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</si>
  <si>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</si>
  <si>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</si>
  <si>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</si>
  <si>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</si>
  <si>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</si>
  <si>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</si>
  <si>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</si>
  <si>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</si>
  <si>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</si>
  <si>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</si>
  <si>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</si>
  <si>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</si>
  <si>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</si>
  <si>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</si>
  <si>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</si>
  <si>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</si>
  <si>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</si>
  <si>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</si>
  <si>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</si>
  <si>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</si>
  <si>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</si>
  <si>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</si>
  <si>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</si>
  <si>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</si>
  <si>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</si>
  <si>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</si>
  <si>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</si>
  <si>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</si>
  <si>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</si>
  <si>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</si>
  <si>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</si>
  <si>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</si>
  <si>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</si>
  <si>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</si>
  <si>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</si>
  <si>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</si>
  <si>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</si>
  <si>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</si>
  <si>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</si>
  <si>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</si>
  <si>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</si>
  <si>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</si>
  <si>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</si>
  <si>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</si>
  <si>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</si>
  <si>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</si>
  <si>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</si>
  <si>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</si>
  <si>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</si>
  <si>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</si>
  <si>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</si>
  <si>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</si>
  <si>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</si>
  <si>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</si>
  <si>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</si>
  <si>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</si>
  <si>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</si>
  <si>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</si>
  <si>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</si>
  <si>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</si>
  <si>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</si>
  <si>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</si>
  <si>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</si>
  <si>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t>
  </si>
  <si>
    <t>GRÁFICA DE INDICADOR</t>
  </si>
  <si>
    <t>Efectividad</t>
  </si>
  <si>
    <t>Cumplimiento metas sector - recursos obligados</t>
  </si>
  <si>
    <t>% recursos obligados entidad 
---------------------------------------------------------------------- x 100
% meta recursos obligados sector</t>
  </si>
  <si>
    <t>Recursos obligados real por la entidad</t>
  </si>
  <si>
    <t>Reporte de ejecución agregada de SIIF NACION</t>
  </si>
  <si>
    <t>Millones de pesos</t>
  </si>
  <si>
    <t>Director Financiero 
Coordinador del Grupo de Presupuesto</t>
  </si>
  <si>
    <t xml:space="preserve">Recursos apropiados por la entidad </t>
  </si>
  <si>
    <t>Decreto de liquidación de PGN 2025 - Reporte de ejecución agregada de SIIF NACION</t>
  </si>
  <si>
    <t>Recursos obligados Meta Entidad</t>
  </si>
  <si>
    <t>Archivo de excel con dato de la meta propuesta por la Entidad</t>
  </si>
  <si>
    <t>Meta sector MinCIT</t>
  </si>
  <si>
    <t>% recursos obligados real entidad</t>
  </si>
  <si>
    <t>Cumplimiento meta</t>
  </si>
  <si>
    <t>Secretaria General</t>
  </si>
  <si>
    <t>Enero</t>
  </si>
  <si>
    <t>Febrero</t>
  </si>
  <si>
    <t>Marzo</t>
  </si>
  <si>
    <t>Abril</t>
  </si>
  <si>
    <t>Mayo</t>
  </si>
  <si>
    <t>Junio</t>
  </si>
  <si>
    <t>Julio</t>
  </si>
  <si>
    <t>Agosto</t>
  </si>
  <si>
    <t>Septiembre</t>
  </si>
  <si>
    <t>Octubre</t>
  </si>
  <si>
    <t>Noviembre</t>
  </si>
  <si>
    <t>Diciembre</t>
  </si>
  <si>
    <t>Recursos obligados por la entidad (funcionamiento + inversión) Millones</t>
  </si>
  <si>
    <t>Recursos apropiados por la entidad  (funcionamiento + inversión) Millones</t>
  </si>
  <si>
    <t xml:space="preserve">% ejecución real recursos obligados real por la entidad (funcionamiento + inversión) </t>
  </si>
  <si>
    <t xml:space="preserve">% Ejecución de recursos obligados meta sector (MinCIT) (funcionamiento + inversión) </t>
  </si>
  <si>
    <t>Medición del recaudo</t>
  </si>
  <si>
    <t>Medir el recaudo real en relación con el determinado en el decreto de liquidación del Ministerio de Hacienda de tal forma que se garantice que se cuentan con los recursos suficientes para la ejecución del gasto en la presente vigencia.</t>
  </si>
  <si>
    <t>RECAUDO REAL (multas+contribuciones+rendimientos financieros+cuotas partes pensionales, vivienda y otros)
            -------------------------------------------------------------------------------------------------------------------------------------------   X 100
RECAUDO AFORADO</t>
  </si>
  <si>
    <r>
      <t xml:space="preserve">RECAUDO REAL RECURSOS PROPIOS: </t>
    </r>
    <r>
      <rPr>
        <sz val="10"/>
        <rFont val="Arial"/>
        <family val="2"/>
      </rPr>
      <t>Sumas efectivamente recibidas por las diferentes fuentes de financiamiento (multas+contribuciones+cuotas partes pensionales, vivienda y otros).</t>
    </r>
    <r>
      <rPr>
        <b/>
        <sz val="10"/>
        <rFont val="Arial"/>
        <family val="2"/>
      </rPr>
      <t xml:space="preserve">
RECAUDO AFORADO RECURSOS PROPIOS : </t>
    </r>
    <r>
      <rPr>
        <sz val="10"/>
        <rFont val="Arial"/>
        <family val="2"/>
      </rPr>
      <t>Valor de los recursos previstos a recaudar en el decreto de liquidación para la vigencia 2024</t>
    </r>
    <r>
      <rPr>
        <b/>
        <sz val="10"/>
        <rFont val="Arial"/>
        <family val="2"/>
      </rPr>
      <t xml:space="preserve">
Para el primer Trimestre: </t>
    </r>
    <r>
      <rPr>
        <sz val="10"/>
        <rFont val="Arial"/>
        <family val="2"/>
      </rPr>
      <t>el cumplimiento es del 3% del total del aforo o 100%</t>
    </r>
    <r>
      <rPr>
        <b/>
        <sz val="10"/>
        <rFont val="Arial"/>
        <family val="2"/>
      </rPr>
      <t xml:space="preserve">
Para el segundo Trimestre: </t>
    </r>
    <r>
      <rPr>
        <sz val="10"/>
        <rFont val="Arial"/>
        <family val="2"/>
      </rPr>
      <t>el cumplimiento es del  el 7% del total del aforo o 100%</t>
    </r>
    <r>
      <rPr>
        <b/>
        <sz val="10"/>
        <rFont val="Arial"/>
        <family val="2"/>
      </rPr>
      <t xml:space="preserve">
Para el Tercer Trimestre: </t>
    </r>
    <r>
      <rPr>
        <sz val="10"/>
        <rFont val="Arial"/>
        <family val="2"/>
      </rPr>
      <t>el cumplimiento es del 98% del total del aforo o 100%</t>
    </r>
    <r>
      <rPr>
        <b/>
        <sz val="10"/>
        <rFont val="Arial"/>
        <family val="2"/>
      </rPr>
      <t xml:space="preserve">
Para el Cuarto Trimestre: </t>
    </r>
    <r>
      <rPr>
        <sz val="10"/>
        <rFont val="Arial"/>
        <family val="2"/>
      </rPr>
      <t xml:space="preserve">el cumplimiento es el 100% del total del aforo o 100%        </t>
    </r>
    <r>
      <rPr>
        <b/>
        <sz val="10"/>
        <rFont val="Arial"/>
        <family val="2"/>
      </rPr>
      <t xml:space="preserve">                                                                                                                                                                                                                                                          
</t>
    </r>
  </si>
  <si>
    <t>Trimestre I: &gt;=3%
Trimestre II: &gt;=7%
Trimestre III: &gt;=90%
Trimestre IV: &gt;=95%</t>
  </si>
  <si>
    <t>Trimestre I: &gt;=2% y &lt;2,9%
Trimestre II: &gt;=6% y &lt;6,9%
Trimestre III: &gt;=80% y &lt;89,9%
Trimestre IV: &gt;=90% y &lt;94,9%</t>
  </si>
  <si>
    <t>Trimestre I: &gt;=1% y &lt;2%
Trimestre II: &lt;6,9%
Trimestre III: &lt;89,9%
Trimestre IV: &lt;94%</t>
  </si>
  <si>
    <t>Recaudo real recursos propios</t>
  </si>
  <si>
    <t>Pesos</t>
  </si>
  <si>
    <t>Distribución establecida en el Decreto de Liquidación del Presupuesto</t>
  </si>
  <si>
    <t>Informe de Contribuciones, Multas, Rendimientos financieros, cuotas partes pensionales, vivienda y otros</t>
  </si>
  <si>
    <t>Director Financiero 
Coordinador del Grupo de Tesorería</t>
  </si>
  <si>
    <t>Meta</t>
  </si>
  <si>
    <t>% Recuado real</t>
  </si>
  <si>
    <t>Concepto</t>
  </si>
  <si>
    <t>Variables millones</t>
  </si>
  <si>
    <t xml:space="preserve">Valor de multas recaudadas </t>
  </si>
  <si>
    <t>Recaudo de multas aforado</t>
  </si>
  <si>
    <t>Multas - Intereses</t>
  </si>
  <si>
    <t>Valor de contribuciones recaudadas</t>
  </si>
  <si>
    <t>Recaudo de contribuciones aforado</t>
  </si>
  <si>
    <t>Contribuciones</t>
  </si>
  <si>
    <t>Valor de Intereses</t>
  </si>
  <si>
    <t>Recaudo por Intereses</t>
  </si>
  <si>
    <t>Rendimientos financieros</t>
  </si>
  <si>
    <t>Valor de Cartera personas naturale, cuotas partes y reintegros</t>
  </si>
  <si>
    <t>Recaudo aforado de cartera personas naturales, cuotas partes y reintegros</t>
  </si>
  <si>
    <t>Recuperación de cartera, prestamos y reintegros</t>
  </si>
  <si>
    <t xml:space="preserve">Valor Total del Recaudo </t>
  </si>
  <si>
    <t>Valor Total Aforado</t>
  </si>
  <si>
    <t>Total Recursos Recaudados</t>
  </si>
  <si>
    <t>Trimestre I</t>
  </si>
  <si>
    <t>Trimestre II</t>
  </si>
  <si>
    <t>Trimestre III</t>
  </si>
  <si>
    <t>Trimestre VI</t>
  </si>
  <si>
    <t>Conciliación con desviación</t>
  </si>
  <si>
    <t>Calidad</t>
  </si>
  <si>
    <t xml:space="preserve">Garantizar una desviación menor al 5% en la conciliación de los tres items principales  </t>
  </si>
  <si>
    <t xml:space="preserve"> Valor cuentas a conciliar (Cartera total, propiedad planta y equipo, Provision Litigios ) Recibidas
 1   -            ---------------------------------------------------------------------------------------------------------------------------------------------------------- x 100
Valor Saldo Contabilidad (Cartera, Almacen y Defensa Judicial) </t>
  </si>
  <si>
    <r>
      <t xml:space="preserve">Numerador: </t>
    </r>
    <r>
      <rPr>
        <sz val="10"/>
        <rFont val="Arial"/>
        <family val="2"/>
      </rPr>
      <t xml:space="preserve">Valor Cuentas a conciliar recibidas de las áreas responsables: Saldos de Multas y Contribuciones; Propiedad planta y Equipo y Provision Litigios reportados por las áreas responsables. </t>
    </r>
    <r>
      <rPr>
        <b/>
        <sz val="10"/>
        <rFont val="Arial"/>
        <family val="2"/>
      </rPr>
      <t xml:space="preserve">
Denominador: </t>
    </r>
    <r>
      <rPr>
        <sz val="10"/>
        <rFont val="Arial"/>
        <family val="2"/>
      </rPr>
      <t>Saldo Contabilidad de la cuenta a conciliar al cierre del mes.</t>
    </r>
    <r>
      <rPr>
        <b/>
        <sz val="10"/>
        <rFont val="Arial"/>
        <family val="2"/>
      </rPr>
      <t xml:space="preserve">
</t>
    </r>
    <r>
      <rPr>
        <sz val="10"/>
        <rFont val="Arial"/>
        <family val="2"/>
      </rPr>
      <t xml:space="preserve">Los Estados Financieros cierran el 25 del mes siguiente al semestre de análisis, por esta razón la información se reportará en los meses de  julio de la vigencia actual  y enero de la siguiente vigencia. </t>
    </r>
  </si>
  <si>
    <t>Entre 0 y 5%</t>
  </si>
  <si>
    <t>Entre 5.1% y 6%</t>
  </si>
  <si>
    <t>Mayor a 6%</t>
  </si>
  <si>
    <t xml:space="preserve"> Valor cuentas a conciliar (Cartera total, propiedad planta y equipo, Provision Litigios ) REcibidas</t>
  </si>
  <si>
    <t>Conciliacion de Cartera, Propiedad planta y Equipo y Provision Litigios recibidas de las areas responsables</t>
  </si>
  <si>
    <t>Director Financiero 
Coordinador del Grupo de Contabilidad</t>
  </si>
  <si>
    <t xml:space="preserve">Valor Saldo Contabilidad (Cartera, Almacen y Defensa Judicial) </t>
  </si>
  <si>
    <t>Saldo contable de esas mismas cuentas en SIIF  al corte del periodo conciliado</t>
  </si>
  <si>
    <t>Desviación</t>
  </si>
  <si>
    <t>30 de junio de 2025</t>
  </si>
  <si>
    <t>Desviación semestre 1</t>
  </si>
  <si>
    <t>CARTERA (Contribuciones - Multas) TOTAL REGISTROS CONTABILIDAD SIIF</t>
  </si>
  <si>
    <t>Registro en aplicativo CARTERA</t>
  </si>
  <si>
    <t>PROPIEDAD PLANTA Y EQUIPO REGISTROS SIIF</t>
  </si>
  <si>
    <t>PROPIEDAD PLANTA Y EQUIPO REGISTROS  APLICATIVO DE ACTIVOS</t>
  </si>
  <si>
    <t>REGISTROS PROVISIONES SIIF</t>
  </si>
  <si>
    <t>INFORME PROVISONES DEFENSA JUDICIAL</t>
  </si>
  <si>
    <t>TOTAL REGISTROS SIIF</t>
  </si>
  <si>
    <t>TOTAL REGISTROS APLICATIVOS E INFORME</t>
  </si>
  <si>
    <t>Semestre I</t>
  </si>
  <si>
    <t>Semestre II</t>
  </si>
  <si>
    <t>Consolidado 2025</t>
  </si>
  <si>
    <t>Gestión de reducción de expedientes de cobro coactivo</t>
  </si>
  <si>
    <t>Medir la gestión realizada por el equipo de cobro coactivo, de tal forma que se logre reducir el número de expedientes</t>
  </si>
  <si>
    <t>Numerador: Número de expedientes de cobro coactivo gestionados en el trimestre (número de expedientes de cobro coactivo al finalizar el trimestre + número de expedientes de cobro coactivo recibidos en el trimestre - número de expedientes de cobro coactivo a al iniciar el trimestre)</t>
  </si>
  <si>
    <r>
      <t xml:space="preserve">Numerador: </t>
    </r>
    <r>
      <rPr>
        <sz val="10"/>
        <rFont val="Arial"/>
        <family val="2"/>
      </rPr>
      <t xml:space="preserve">Número de expedientes de cobro coactivo gestionados en el trimestre (número de expedientes de cobro coactivo al finalizar el trimestre + número de expedientes de cobro coactivo recibidos en el trimestre - número de expedientes de cobro coactivo a al iniciar el trimestre)
</t>
    </r>
    <r>
      <rPr>
        <b/>
        <sz val="10"/>
        <rFont val="Arial"/>
        <family val="2"/>
      </rPr>
      <t xml:space="preserve">Denominador: </t>
    </r>
    <r>
      <rPr>
        <sz val="10"/>
        <rFont val="Arial"/>
        <family val="2"/>
      </rPr>
      <t>Número de expedientes de cobro coactivo a gestionar en el trimestre (número de expedientes de cobro coactivo al inicar el trimestrre + número de expedientes de cobro coactivo que ingresó en el trimestre)</t>
    </r>
  </si>
  <si>
    <t>Reducir al menos el 1% en el saldo de los expedientes</t>
  </si>
  <si>
    <t>Mayor a 1%</t>
  </si>
  <si>
    <t>Entre 0,8% y 0,9%</t>
  </si>
  <si>
    <t>Menor a 0,8%</t>
  </si>
  <si>
    <t>Inventario de expedientes de cobro coactivo</t>
  </si>
  <si>
    <t>Número</t>
  </si>
  <si>
    <t>Director Financiero 
Coordinador del Grupo de Cobro Coactivo y Judicial</t>
  </si>
  <si>
    <t>Denominador: Número de expedientes de cobro coactivo a gestionar en el trimestre (número de expedientes de cobro coactivo al inicar el trimestrre + número de expedientes de cobro coactivo que ingresó en el trimestre)</t>
  </si>
  <si>
    <t>Resultado</t>
  </si>
  <si>
    <t>% cumplimiento</t>
  </si>
  <si>
    <t>Número de expedientes de cobro coactivo a al iniciar el trimestre</t>
  </si>
  <si>
    <t>Número de expedientes de cobro coactivo recibidos en el trimestre</t>
  </si>
  <si>
    <t>Total expedientes a gestionar en el trimestre</t>
  </si>
  <si>
    <t>Número de expedientes de cobro coactivo al finalizar el trimestre</t>
  </si>
  <si>
    <t>% de expedientes de cobro coactivo gestionados en el trimestre</t>
  </si>
  <si>
    <t>Trimestre I (31 de marzo de 2025)</t>
  </si>
  <si>
    <t>Total trimestre I</t>
  </si>
  <si>
    <t>Trimestre II (30 de junio de 2025)</t>
  </si>
  <si>
    <t>Total trimestre II</t>
  </si>
  <si>
    <t>Total trimestre III</t>
  </si>
  <si>
    <t>Trimestre III (30 de septiembre de 2025)</t>
  </si>
  <si>
    <t>Trimestre IV (30 de diciembre de 2025)</t>
  </si>
  <si>
    <t>Total trimestre IV</t>
  </si>
  <si>
    <t>TOTAL VIGENCIA 2025</t>
  </si>
  <si>
    <t>Gestión de documentos por recuado pendientes por clasificar</t>
  </si>
  <si>
    <t>Imputar oportunamente los ingresos al aforo y a la cartera de la entidad</t>
  </si>
  <si>
    <t>(Saldo inicial de documentos - saldo final de documentos)
_____________________________________________________________
Saldo inicial de documentos</t>
  </si>
  <si>
    <t>Numerador: es el saldo inicial de documentos de recaudo clasificados en el período (Saldo Inicial - Saldo Final)</t>
  </si>
  <si>
    <r>
      <t xml:space="preserve">Numerador: </t>
    </r>
    <r>
      <rPr>
        <sz val="10"/>
        <rFont val="Arial"/>
        <family val="2"/>
      </rPr>
      <t xml:space="preserve">es el saldo inicial de documentos de recaudo clasificados en el período (Saldo Inicial - Saldo Final)
</t>
    </r>
    <r>
      <rPr>
        <b/>
        <sz val="10"/>
        <rFont val="Arial"/>
        <family val="2"/>
      </rPr>
      <t xml:space="preserve">Denominador: </t>
    </r>
    <r>
      <rPr>
        <sz val="10"/>
        <rFont val="Arial"/>
        <family val="2"/>
      </rPr>
      <t>es el saldo de documentos de recaudo pendientes por clasificar al iniciar el período</t>
    </r>
  </si>
  <si>
    <t>50 % Gestionar los documentos de recaudo pendientes por clasificar al iniciar el período</t>
  </si>
  <si>
    <t>Mayor a 49,9%</t>
  </si>
  <si>
    <t>Entre 45% y 49,9%</t>
  </si>
  <si>
    <t>Menor a 45%</t>
  </si>
  <si>
    <t>Denominador: es el saldo de documentos de recaudo pendientes por clasificar al iniciar el período</t>
  </si>
  <si>
    <t>SIIF NACION - Reporte Recaudos por Imputar</t>
  </si>
  <si>
    <t>% Cumplimiento</t>
  </si>
  <si>
    <t>Acumulado vigencia 2025</t>
  </si>
  <si>
    <t>Saldo inicial de documentos de recaudo pendientes por clasificar Millones</t>
  </si>
  <si>
    <t>Saldo final de documentos de recaudo pendientes por clasificar Millones</t>
  </si>
  <si>
    <t>% de documentos gestionados</t>
  </si>
  <si>
    <t>Acumulado vigencia</t>
  </si>
  <si>
    <t>Gestión de la cartera de multas</t>
  </si>
  <si>
    <t>Disminuir el saldo de cartera de multas de la Entidad</t>
  </si>
  <si>
    <t>saldo gestionado en trimestre
______________________________________________________
saldo a gestionar en el trimestre</t>
  </si>
  <si>
    <t>Numerador: saldo gestionado en el trimestre (saldo de cartera al iniciar el trimestre + saldo de cartera que ingresó en el trimestre - saldo de cartera al finalizar el trimestre)</t>
  </si>
  <si>
    <r>
      <t xml:space="preserve">Numerador: </t>
    </r>
    <r>
      <rPr>
        <sz val="10"/>
        <rFont val="Arial"/>
        <family val="2"/>
      </rPr>
      <t>saldo gestionado en el trimestre (saldo de cartera al iniciar el trimestre + saldo de cartera que ingresó en el trimestre - saldo de cartera al finalizar el trimestre)</t>
    </r>
    <r>
      <rPr>
        <b/>
        <sz val="10"/>
        <rFont val="Arial"/>
        <family val="2"/>
      </rPr>
      <t xml:space="preserve">.
Denominador: </t>
    </r>
    <r>
      <rPr>
        <sz val="10"/>
        <rFont val="Arial"/>
        <family val="2"/>
      </rPr>
      <t>saldo a gestionar en el trimestre (saldo de cartera al inicar el trimestrre + el saldo de cartera que ingresó en el trimestre)</t>
    </r>
  </si>
  <si>
    <t>Gestionar trimestralmente al menos el 6% del saldo de la cartera de multas de la Entidad</t>
  </si>
  <si>
    <t>100%
Gestionar trimestralmente al menos el 6% del saldo de la cartera de multas de la Entidad</t>
  </si>
  <si>
    <t>Entre 90% y 99%
Gestionar trimestralmente al menos entre el 5,4% y el 5.9% del saldo de la cartera de multas de la Entidad</t>
  </si>
  <si>
    <t>Menor a 90%
Gestionar trimestralmente menos del 5.4% del saldo de la cartera de multas de la Entidad</t>
  </si>
  <si>
    <t>Denominador: saldo a gestionar en el trimestre (saldo de cartera al inicar el trimestrre + el saldo de cartera que ingresó en el trimestre)</t>
  </si>
  <si>
    <t>SIIF NACION - Estados Financieros</t>
  </si>
  <si>
    <t>Director Financiero 
Coordinador del Grupo de Cartera</t>
  </si>
  <si>
    <t>PROMEDIO VIGENCIA</t>
  </si>
  <si>
    <t>Saldo de cartera al iniciar el trimestre Millones</t>
  </si>
  <si>
    <t>Saldo de cartera que ingresó en el trimestre Millones</t>
  </si>
  <si>
    <t>Saldo de cartera al finalizar el trimestre Millones</t>
  </si>
  <si>
    <t>Total a gestionar</t>
  </si>
  <si>
    <t>% de saldo gestionado</t>
  </si>
  <si>
    <t>Trimestre IV</t>
  </si>
  <si>
    <t>TOTAL VIGENCIA</t>
  </si>
  <si>
    <t>Recuperación de la cartera de contribuciones</t>
  </si>
  <si>
    <t>Disminuir el saldo de cartera de contribuciones de la Entidad</t>
  </si>
  <si>
    <t>Numerador: saldo gestionado en el trimestre (saldo de cartera al iniciar el trimestre + saldo de cartera que ingresó en el trimestre - saldo de cartera al fializar el trimestre)</t>
  </si>
  <si>
    <r>
      <rPr>
        <b/>
        <sz val="10"/>
        <rFont val="Arial"/>
        <family val="2"/>
      </rPr>
      <t>Numerador:</t>
    </r>
    <r>
      <rPr>
        <sz val="10"/>
        <rFont val="Arial"/>
        <family val="2"/>
      </rPr>
      <t xml:space="preserve"> saldo gestionado en el trimestre (saldo de cartera al iniciar el trimestre + saldo de cartera que ingresó en el trimestre - saldo de cartera al fializar el trimestre).
</t>
    </r>
    <r>
      <rPr>
        <b/>
        <sz val="10"/>
        <rFont val="Arial"/>
        <family val="2"/>
      </rPr>
      <t xml:space="preserve">Denominador: </t>
    </r>
    <r>
      <rPr>
        <sz val="10"/>
        <rFont val="Arial"/>
        <family val="2"/>
      </rPr>
      <t>saldo a gestionar en el trimestre (saldo de cartera al inicar el trimestrre + el saldo de cartera que ingresó en el trimestre)</t>
    </r>
  </si>
  <si>
    <t>Trimestre I y II: Reducir al menos el 1% del saldo de la cartera de contribuciones de la entidad</t>
  </si>
  <si>
    <t>Trimestre III y IV: Reducir al menos el 70% del saldo de la cartera de contribuciones de la entidad</t>
  </si>
  <si>
    <t>Mayor a 90%</t>
  </si>
  <si>
    <t>Entre 80% y 89%</t>
  </si>
  <si>
    <t>Menor a 80%</t>
  </si>
  <si>
    <t>Director Financiero 
Coordinadores del Grupo de Contabilidad y Cartera</t>
  </si>
  <si>
    <t>Total vigencia 2025</t>
  </si>
  <si>
    <t>Director Financiero 
Coordinador del Grupo de Contabilidad y Tesorería</t>
  </si>
  <si>
    <t>Valor documentos de recaudo pendientes por clasificar Millones (del periodo)</t>
  </si>
  <si>
    <r>
      <t xml:space="preserve">Recursos obligados por la entidad: </t>
    </r>
    <r>
      <rPr>
        <sz val="10"/>
        <rFont val="Arial"/>
        <family val="2"/>
      </rPr>
      <t>Comprende el valor de todos los bienes y/o servicios solicitados por la entidad y cuyo trámite de adquisición ha finalizado y perfeccionado legalmente, con la colocación de la respectiva orden de compra o firma del contrato, independientemente del momento que se recibe, paga o utiliza. Los compromisos son los actos y contratos expedidos o celebrados por la entidad, en desarrollo de la capacidad de contratar y de comprometer el presupuesto, realizados en cumplimiento de las funciones públicas asignadas por la ley.</t>
    </r>
    <r>
      <rPr>
        <b/>
        <sz val="10"/>
        <rFont val="Arial"/>
        <family val="2"/>
      </rPr>
      <t xml:space="preserve">
Recursos obligados sector: </t>
    </r>
    <r>
      <rPr>
        <sz val="10"/>
        <rFont val="Arial"/>
        <family val="2"/>
      </rPr>
      <t>Es la mejor ejecución registrada en los últimos años por cada entidad. Al iniciar cada vigencia, la Oficina Asesora de Planeación Sectorial revisa el comportamiento de ejecución presupuestal de los últimos años para cada entidad adscrita al Ministerio de Comercio, Industria y Turismo, selecciona la mejor ejecución reportada para cada entidad, y la fija como línea base para medir el cumplimiento de metas para entidad durante la vigencia fiscal.</t>
    </r>
  </si>
  <si>
    <t>• Enero: 3,3 %
• Febrero: 8 %
• Marzo:  14,8%                                                                                                                                                                                                                                                                                                                
• Abril :  22,3%                                                                                                                                                                                                                                                                                                                                      • Mayo:  33%                                                                                                                                                                                                                                                                                                                                       • Junio:  38%
• Julio:  44,5  %
• Agosto:  51,2 %
• Septiembre: 57,6 %
• Octubre: 64%
• Noviembre: 71  %
• Diciembre:  95 %</t>
  </si>
  <si>
    <t>30 de diciembre de 2025</t>
  </si>
  <si>
    <t>Desviación semestre 2</t>
  </si>
  <si>
    <t>Número de expedientes gestionados en el trimestre
______________________________________________________
Saldo a gestionar en el trimestre</t>
  </si>
  <si>
    <t xml:space="preserve">Verificar el cumplimiento de las metas establecidas por la entidad donde se presente un aumento en relación con el anterior de 2 porcentuales sobre la base establecida en la vigencia anterior. </t>
  </si>
  <si>
    <t>La diferencia es solo en cartera , la cual obedece a valores susceptibles de devolver por soble pago. El valor no es material por esa razón no genera diferencia porcentual.                                                                                                                                                                                                                                                           Las demas cuentas estan conciliadas al 100%</t>
  </si>
  <si>
    <t>Durante el primer trimestre de 2025, se gestionaron 352 expedientes de cobro coactivo, lo que representa un 3% del total asignado para el período (11.477). Aunque hubo ingreso de nuevos casos (413), la reducción fue mínima, cerrando el trimestre con 11.125 expedientes pendientes.</t>
  </si>
  <si>
    <t xml:space="preserve">Entre enero y marzo, la entidad ha incrementado progresivamente la ejecución de los recursos obligados, alcanzando un 13,5% del total apropiado al cierre de marzo. </t>
  </si>
  <si>
    <t>En el primer trimestre se logró un recaudo total de $7.063 millones, destacándose el cumplimiento en multas (18%) y recuperación de cartera (33%), lo cual refleja una gestión eficiente. Aunque el porcentaje de recaudo en contribuciones fue bajo (1%), se generaron ingresos importantes que sirven como base para mejorar. Los resultados son alentadores y muestran potencial para seguir fortaleciendo la gestión financiera en los próximos periodos.</t>
  </si>
  <si>
    <t>Entre enero y abril se evidenció una mejora significativa en la gestión de documentos de recaudo pendientes por clasificar, pasando de un 16% de documentos gestionados en enero a un 98% en marzo y 94% en abril. A pesar del incremento en el volumen de documentos recibidos en los últimos meses, el equipo logró mantener altos niveles de eficiencia. Esto demuestra una gran capacidad de respuesta operativa y un proceso de mejora continua en la clasificación y control del recaudo.</t>
  </si>
  <si>
    <t>Valor de los documentos de recaudo que se gestionaron durante el mes Millones</t>
  </si>
  <si>
    <t>Entre el primer y segundo trimestre se redujo el saldo total de cartera, pasando de $39.562 millones a $36.492 millones. Sin embargo, el porcentaje gestionado disminuyó del 8 % al 4 %.</t>
  </si>
  <si>
    <t>Durante el primer trimestre, el saldo inicial de cartera fue de $39.345 millones y se sumaron $216 millones en nuevas obligaciones, totalizando $39.562 millones por gestionar.
Se logró gestionar el 8 % del total, equivalente a $3.188 millones, cerrando el trimestre con un saldo de $36.373 millones.</t>
  </si>
  <si>
    <t>En el primer trimestre se gestionó solo el 4 % del total de cartera, mientras que en el segundo trimestre la gestión alcanzó el 95 %, evidenciando una mejora significativa en la recuperación. .</t>
  </si>
  <si>
    <t>En el primer trimestre, el total a gestionar fue de $78.314 millones, de los cuales solo se logró gestionar el 4 %, reflejando una baja recuperación frente al volumen total de cartera.</t>
  </si>
  <si>
    <t>Durante el primer trimestre se recibieron 413 nuevos expedientes, para un total de 11.477 a gestionar. Se lograron tramitar 352 expedientes, lo que representa solo un 3 % de avance, evidenciando baja gestión frente a la carga total del periodo.</t>
  </si>
  <si>
    <t>La entidad cuenta con un presupuesto apropiado de $224.880 millones. Los recursos obligados crecieron constantemente de $7.091 millones en enero a $81.245 millones en junio. Aunque la ejecución real se mantuvo cerca de la meta del sector (MinCIT) a principios de año, se rezagó ligeramente en abril y mayo, para luego recuperarse y cerrar junio en 36.1%, cerca del 38.0% objetivo. En general, la ejecución es progresiva, pero hubo un desafío en el ritmo durante el periodo intermedio.</t>
  </si>
  <si>
    <t>El recaudo total pasó de $7.063 millones en el primer trimestre a $17.199 millones en el segundo, alcanzando una ejecución del 8 % del total aforado. Se destaca el fuerte crecimiento en el recaudo de multas e intereses (66 %) y cartera (42 %), mientras que las contribuciones mantienen una ejecución baja (2 %).</t>
  </si>
  <si>
    <t>Durante el semestre se mantuvo una alta gestión de documentos, con porcentajes superiores al 85 % en la mayoría de los meses y un 103 % en junio. Aunque en mayo hubo una acumulación significativa de documentos pendientes, en junio se logró una reducción efectiva del saldo, reflejando buena capacidad operativa</t>
  </si>
  <si>
    <t>La desviacion  de la conciliaicon de cartera no es material se debe a valores pendientes de devolucion a los cuales se les hace seguimiento.</t>
  </si>
  <si>
    <t>Las cuentas de activos no presentan diferencias en la conciliacion entre el aplicatico de ACTIVOS y el de contabilidad. Estan conciliadas al 100%</t>
  </si>
  <si>
    <t>Las cuenta de provisiones estan conciliadas al 100% entre el saldo de la oficina juridica y el saldo contable</t>
  </si>
  <si>
    <t>En general las desviaciones en las conciliaciones de los principales activos no es material y se conoce el detalle de las mismas y se les hace segumiento mes  a mes,</t>
  </si>
  <si>
    <t>Corresponde al pago en sede cobro coactivo de obligaciones por contribución 2024. Esta cifra no incluye el recaudo por obligaciones incluidasa cargo de sociedades en procesos de insolvencia</t>
  </si>
  <si>
    <t>En este periodo se adelantó el cobro del rezago de contribuciones vigencia 2023 y multas. Esta cifra no incluye el recaudo por obligaciones incluidasa cargo de sociedades en procesos de insolvencia</t>
  </si>
  <si>
    <t>En este periodo se tiene en cuenta las obligaciones que fueron objeto de castigo de cartera a 30 de junio de 2025. Se recibió las contribuciones vigencia 2024 que no fueron objeto de cobro persuasivo. Esta cifra no incluye el recaudo por obligaciones incluidasa cargo de sociedades en procesos de insolvencia</t>
  </si>
  <si>
    <t xml:space="preserve"> Corresponde al pago en sede cobro coactivo de obligaciones por contribución 2024. Esta cifra no incluye el recaudo por obligaciones incluidasa cargo de sociedades en procesos de insolvencia</t>
  </si>
  <si>
    <t>Se alcanzo la meta y se logro el 100%</t>
  </si>
  <si>
    <t>La ejecución de los recursos presenta un avance constante y positivo entre julio y septiembre, pasando del 43% al 56,3%. Esto refleja una mejor gestión y eficiencia en el uso del presupuesto.
Se evidencia un progreso constante y una gestión efectiva orientada al cumplimiento de las metas financieras.</t>
  </si>
  <si>
    <t>En el cuarto trimestre se evidenció una aceleración en la ejecución presupuestal, pasando del 62,3 % en octubre al 91,0 % en diciembre. La ejecución se mantuvo cercana a la meta sectorial del MinCIT, que alcanzó el 95,1 % al cierre de la vigencia, reflejando una gestión eficiente de los recursos y un adecuado cierre presupuestal.</t>
  </si>
  <si>
    <t>Las diferencias del total de conciliaciones no son materiales y corresponden a Cartera de Multas y contribuciones que tienen exdplicacion detallada que por lo general corresponden a valores pendientes de devolucion, y a los cuales se les hace seguimiento.</t>
  </si>
  <si>
    <t>El dato incorpora las obligaciones relacioadas a los procesos de insolvencia que gestiona el Grupo de Cobro Coactivo y Judicial</t>
  </si>
  <si>
    <t>El saldo registrado en el cuarto trimestre es un dato parcial ya que el grupo de cartera se encuentra realizando la conciliacion y el 20 de enero de 2026 se tendra los datos finales</t>
  </si>
  <si>
    <t>se presentó un incremento significativo en el volumen de cartera a gestionar, producto del alto ingreso de nuevas obligaciones. A pesar de este aumento, se mantuvo la estabilidad en la gestión, sentando bases para fortalecer los resultados en el siguiente período.</t>
  </si>
  <si>
    <t>se evidencia una mejora notable en la gestión de cartera, reflejada en una reducción importante del saldo final y en el mayor porcentaje de saldo gestionado de la vigencia. Este resultado demuestra una gestión más eficiente y oportuna, consolidando un cierre positivo del período.</t>
  </si>
  <si>
    <t>se mantuvo un control adecuado del saldo de cartera, con una gestión estable que permitió atender el volumen a gestionar y conservar la consistencia en los resultados, a pesar de los ingresos presentados en el período.</t>
  </si>
  <si>
    <t>se evidencia una gestión favorable de la cartera, reflejada en un comportamiento estable del saldo final y un incremento en el porcentaje de saldo gestionado frente al trimestre anterior. Es importante resaltar que las cifras son parciales, dado que el proceso de conciliación se encuentra en curso, lo cual permitirá consolidar resultados definitivos aún más precisos.</t>
  </si>
  <si>
    <t>se evidenció una gestión altamente eficiente de los documentos de recaudo pendientes por clasificar, alcanzando porcentajes de gestión cercanos y equivalentes al 100 % en los meses del período. Este resultado permitió reducir de manera significativa el saldo final pendiente, demostrando un control efectivo del proceso y un cierre de vigencia positivo.</t>
  </si>
  <si>
    <t>se gestionó un volumen significativo de expedientes de cobro coactivo, influenciado por el alto ingreso de nuevas obligaciones correspondientes a la vigencia 2024. A pesar de este incremento, se mantuvo la continuidad en la gestión y el control del proceso, reflejando estabilidad operativa y capacidad de atención frente a una carga extraordinaria de expedientes, lo cual permitió un cierre de vigencia ordenado.</t>
  </si>
  <si>
    <t>se evidencia un avance significativo en el recaudo, especialmente en el rubro de contribuciones, alcanzando un 87 % del valor aforado, lo cual impulsa de manera importante el cumplimiento de la meta de la vigencia. Asimismo, se observa un comportamiento favorable en el recaudo por multas y en la recuperación de cartera, consolidando una tendencia positiva en los ingresos institucionales.</t>
  </si>
  <si>
    <t>se consolida el resultado del recaudo, alcanzando un 97 % del total aforado, reflejando una gestión eficiente y sostenida. Destaca el recaudo de contribuciones (97 %) y de multas (93 %), así como el fortalecimiento de la recuperación de cartera. Estos resultados permiten un cierre de vigencia altamente favorable, evidenciando el cumplimiento efectivo de los objetivos financieros establecidos.</t>
  </si>
  <si>
    <t>las diferencias del total de conciliaciones no son materiales y corresponden a Cartera de Multas y contribuciones que tienen exdplicacion detallada que por lo general corresponden a valores pendientes de devolucion, y a los cuales se les hace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</si>
</sst>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quot;$&quot;\ * #,##0_-;\-&quot;$&quot;\ * #,##0_-;_-&quot;$&quot;\ * &quot;-&quot;_-;_-@_-"/>
    <numFmt numFmtId="41" formatCode="_-* #,##0_-;\-* #,##0_-;_-* &quot;-&quot;_-;_-@_-"/>
    <numFmt numFmtId="164" formatCode="0.0"/>
    <numFmt numFmtId="165" formatCode="0.0%"/>
    <numFmt numFmtId="166" formatCode="_-&quot;$&quot;\ * #,##0.00_-;\-&quot;$&quot;\ * #,##0.00_-;_-&quot;$&quot;\ * &quot;-&quot;_-;_-@_-"/>
    <numFmt numFmtId="167" formatCode="\$#,##0.00"/>
  </numFmts>
  <fonts count="41"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Arial"/>
      <family val="2"/>
    </font>
    <font>
      <sz val="8"/>
      <color indexed="81"/>
      <name val="Tahoma"/>
      <family val="2"/>
    </font>
    <font>
      <b/>
      <sz val="8"/>
      <color indexed="81"/>
      <name val="Tahoma"/>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8"/>
      <name val="Verdana"/>
      <family val="2"/>
    </font>
    <font>
      <sz val="10"/>
      <color theme="1"/>
      <name val="Verdana"/>
      <family val="2"/>
    </font>
    <font>
      <b/>
      <sz val="10"/>
      <color theme="0"/>
      <name val="Verdana"/>
      <family val="2"/>
    </font>
    <font>
      <b/>
      <sz val="14"/>
      <color indexed="8"/>
      <name val="Verdana"/>
      <family val="2"/>
    </font>
    <font>
      <b/>
      <sz val="14"/>
      <name val="Verdana"/>
      <family val="2"/>
    </font>
    <font>
      <b/>
      <sz val="12"/>
      <name val="Verdana"/>
      <family val="2"/>
    </font>
    <font>
      <b/>
      <sz val="11"/>
      <color theme="0"/>
      <name val="Verdana"/>
      <family val="2"/>
    </font>
    <font>
      <sz val="10"/>
      <name val="Arial"/>
      <family val="2"/>
    </font>
    <font>
      <b/>
      <sz val="10"/>
      <name val="Arial"/>
      <family val="2"/>
    </font>
    <font>
      <sz val="8"/>
      <name val="Arial"/>
      <family val="2"/>
    </font>
    <font>
      <sz val="1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
      <patternFill patternType="solid">
        <fgColor rgb="FFFFFFFF"/>
        <bgColor rgb="FF000000"/>
      </patternFill>
    </fill>
    <fill>
      <patternFill patternType="solid">
        <fgColor rgb="FFFFFF00"/>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2" fillId="23" borderId="4" applyNumberFormat="0" applyFont="0" applyAlignment="0" applyProtection="0"/>
    <xf numFmtId="9" fontId="18"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xf numFmtId="42" fontId="37" fillId="0" borderId="0" applyFont="0" applyFill="0" applyBorder="0" applyAlignment="0" applyProtection="0"/>
    <xf numFmtId="41" fontId="40" fillId="0" borderId="0" applyFont="0" applyFill="0" applyBorder="0" applyAlignment="0" applyProtection="0"/>
  </cellStyleXfs>
  <cellXfs count="389">
    <xf numFmtId="0" fontId="0" fillId="0" borderId="0" xfId="0"/>
    <xf numFmtId="0" fontId="21" fillId="24" borderId="0" xfId="0" applyFont="1" applyFill="1" applyProtection="1">
      <protection locked="0"/>
    </xf>
    <xf numFmtId="0" fontId="22" fillId="24" borderId="0" xfId="0" applyFont="1" applyFill="1" applyProtection="1">
      <protection locked="0"/>
    </xf>
    <xf numFmtId="0" fontId="26" fillId="24" borderId="0" xfId="0" applyFont="1" applyFill="1" applyProtection="1">
      <protection locked="0"/>
    </xf>
    <xf numFmtId="0" fontId="28" fillId="24" borderId="9" xfId="32" applyFont="1" applyFill="1" applyBorder="1" applyProtection="1">
      <protection locked="0"/>
    </xf>
    <xf numFmtId="0" fontId="28" fillId="24" borderId="23" xfId="32" applyFont="1" applyFill="1" applyBorder="1" applyProtection="1">
      <protection locked="0"/>
    </xf>
    <xf numFmtId="0" fontId="28" fillId="24" borderId="25" xfId="32" applyFont="1" applyFill="1" applyBorder="1" applyProtection="1">
      <protection locked="0"/>
    </xf>
    <xf numFmtId="0" fontId="28" fillId="30" borderId="10" xfId="32" applyFont="1" applyFill="1" applyBorder="1" applyAlignment="1">
      <alignment horizontal="center" vertical="distributed" wrapText="1"/>
    </xf>
    <xf numFmtId="0" fontId="21" fillId="0" borderId="0" xfId="0" applyFont="1" applyProtection="1">
      <protection locked="0"/>
    </xf>
    <xf numFmtId="0" fontId="29" fillId="25" borderId="9" xfId="0" applyFont="1" applyFill="1" applyBorder="1" applyAlignment="1">
      <alignment horizontal="center" wrapText="1"/>
    </xf>
    <xf numFmtId="0" fontId="28" fillId="24" borderId="11" xfId="0" applyFont="1" applyFill="1" applyBorder="1" applyAlignment="1" applyProtection="1">
      <alignment horizontal="center"/>
      <protection locked="0"/>
    </xf>
    <xf numFmtId="0" fontId="28" fillId="24" borderId="0" xfId="0" applyFont="1" applyFill="1" applyAlignment="1" applyProtection="1">
      <alignment horizontal="center"/>
      <protection locked="0"/>
    </xf>
    <xf numFmtId="0" fontId="28" fillId="24" borderId="12" xfId="0" applyFont="1" applyFill="1" applyBorder="1" applyAlignment="1">
      <alignment horizontal="center"/>
    </xf>
    <xf numFmtId="0" fontId="28" fillId="24" borderId="11" xfId="0" applyFont="1" applyFill="1" applyBorder="1" applyAlignment="1">
      <alignment horizontal="center"/>
    </xf>
    <xf numFmtId="0" fontId="28" fillId="24" borderId="13" xfId="0" applyFont="1" applyFill="1" applyBorder="1" applyAlignment="1">
      <alignment horizontal="center"/>
    </xf>
    <xf numFmtId="0" fontId="29" fillId="24" borderId="15" xfId="32" applyFont="1" applyFill="1" applyBorder="1"/>
    <xf numFmtId="0" fontId="29" fillId="24" borderId="20" xfId="32" applyFont="1" applyFill="1" applyBorder="1" applyAlignment="1">
      <alignment horizontal="center"/>
    </xf>
    <xf numFmtId="0" fontId="29" fillId="24" borderId="22" xfId="32" applyFont="1" applyFill="1" applyBorder="1" applyAlignment="1">
      <alignment horizontal="center"/>
    </xf>
    <xf numFmtId="0" fontId="29" fillId="24" borderId="19" xfId="32" applyFont="1" applyFill="1" applyBorder="1" applyAlignment="1">
      <alignment horizontal="center"/>
    </xf>
    <xf numFmtId="0" fontId="22" fillId="0" borderId="0" xfId="0" applyFont="1" applyProtection="1">
      <protection locked="0"/>
    </xf>
    <xf numFmtId="0" fontId="21" fillId="24" borderId="0" xfId="0" applyFont="1" applyFill="1" applyAlignment="1" applyProtection="1">
      <alignment wrapText="1"/>
      <protection locked="0"/>
    </xf>
    <xf numFmtId="0" fontId="21" fillId="28" borderId="0" xfId="0" applyFont="1" applyFill="1" applyProtection="1">
      <protection locked="0"/>
    </xf>
    <xf numFmtId="0" fontId="22" fillId="28" borderId="0" xfId="0" applyFont="1" applyFill="1" applyProtection="1">
      <protection locked="0"/>
    </xf>
    <xf numFmtId="0" fontId="31" fillId="24" borderId="0" xfId="0" applyFont="1" applyFill="1" applyProtection="1">
      <protection locked="0"/>
    </xf>
    <xf numFmtId="0" fontId="32" fillId="24" borderId="0" xfId="0" applyFont="1" applyFill="1" applyProtection="1">
      <protection locked="0"/>
    </xf>
    <xf numFmtId="0" fontId="32" fillId="28" borderId="0" xfId="0" applyFont="1" applyFill="1" applyProtection="1">
      <protection locked="0"/>
    </xf>
    <xf numFmtId="0" fontId="29" fillId="28" borderId="0" xfId="0" applyFont="1" applyFill="1" applyProtection="1">
      <protection locked="0"/>
    </xf>
    <xf numFmtId="0" fontId="22" fillId="28" borderId="0" xfId="0" applyFont="1" applyFill="1" applyAlignment="1" applyProtection="1">
      <alignment vertical="center" wrapText="1"/>
      <protection locked="0"/>
    </xf>
    <xf numFmtId="0" fontId="22" fillId="28" borderId="0" xfId="0" applyFont="1" applyFill="1" applyAlignment="1" applyProtection="1">
      <alignment horizontal="center" vertical="center" wrapText="1"/>
      <protection locked="0"/>
    </xf>
    <xf numFmtId="0" fontId="32" fillId="28" borderId="0" xfId="0" applyFont="1" applyFill="1" applyAlignment="1" applyProtection="1">
      <alignment horizontal="left" vertical="center"/>
      <protection locked="0"/>
    </xf>
    <xf numFmtId="0" fontId="29" fillId="28" borderId="0" xfId="0" applyFont="1" applyFill="1" applyAlignment="1" applyProtection="1">
      <alignment horizontal="center" vertical="center" wrapText="1"/>
      <protection locked="0"/>
    </xf>
    <xf numFmtId="0" fontId="32" fillId="28" borderId="0" xfId="0" applyFont="1" applyFill="1" applyAlignment="1" applyProtection="1">
      <alignment vertical="center" wrapText="1"/>
      <protection locked="0"/>
    </xf>
    <xf numFmtId="0" fontId="21" fillId="28" borderId="0" xfId="0" applyFont="1" applyFill="1" applyAlignment="1" applyProtection="1">
      <alignment vertical="center" wrapText="1"/>
      <protection locked="0"/>
    </xf>
    <xf numFmtId="0" fontId="32" fillId="28" borderId="0" xfId="0" applyFont="1" applyFill="1" applyAlignment="1" applyProtection="1">
      <alignment horizontal="center" vertical="center" wrapText="1"/>
      <protection locked="0"/>
    </xf>
    <xf numFmtId="0" fontId="28" fillId="30" borderId="10" xfId="32" applyFont="1" applyFill="1" applyBorder="1" applyAlignment="1">
      <alignment horizontal="center" vertical="center" wrapText="1"/>
    </xf>
    <xf numFmtId="0" fontId="33" fillId="0" borderId="0" xfId="0" applyFont="1" applyProtection="1">
      <protection locked="0"/>
    </xf>
    <xf numFmtId="0" fontId="34" fillId="0" borderId="0" xfId="0" applyFont="1" applyProtection="1">
      <protection locked="0"/>
    </xf>
    <xf numFmtId="0" fontId="21" fillId="28" borderId="0" xfId="0" applyFont="1" applyFill="1" applyAlignment="1">
      <alignment horizontal="center" vertical="center"/>
    </xf>
    <xf numFmtId="0" fontId="21" fillId="28" borderId="0" xfId="0" applyFont="1" applyFill="1"/>
    <xf numFmtId="0" fontId="34" fillId="28" borderId="0" xfId="0" applyFont="1" applyFill="1" applyAlignment="1">
      <alignment horizontal="center"/>
    </xf>
    <xf numFmtId="0" fontId="21" fillId="28" borderId="0" xfId="0" applyFont="1" applyFill="1" applyAlignment="1">
      <alignment horizontal="left"/>
    </xf>
    <xf numFmtId="0" fontId="35" fillId="28" borderId="0" xfId="0" applyFont="1" applyFill="1" applyAlignment="1">
      <alignment horizontal="center" vertical="center"/>
    </xf>
    <xf numFmtId="0" fontId="29" fillId="0" borderId="0" xfId="0" applyFont="1" applyAlignment="1" applyProtection="1">
      <alignment horizontal="center"/>
      <protection locked="0"/>
    </xf>
    <xf numFmtId="0" fontId="29" fillId="0" borderId="0" xfId="0" applyFont="1" applyAlignment="1" applyProtection="1">
      <alignment horizontal="center" vertical="center"/>
      <protection locked="0"/>
    </xf>
    <xf numFmtId="0" fontId="21" fillId="0" borderId="24" xfId="32" applyFont="1" applyBorder="1" applyAlignment="1">
      <alignment horizontal="center" vertical="center" wrapText="1"/>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wrapText="1"/>
      <protection locked="0"/>
    </xf>
    <xf numFmtId="0" fontId="1" fillId="24" borderId="48" xfId="32" applyFill="1" applyBorder="1" applyAlignment="1">
      <alignment vertical="center" wrapText="1"/>
    </xf>
    <xf numFmtId="0" fontId="1" fillId="24" borderId="58" xfId="32" applyFill="1" applyBorder="1" applyAlignment="1">
      <alignment vertical="center" wrapText="1"/>
    </xf>
    <xf numFmtId="0" fontId="1" fillId="24" borderId="14" xfId="32" applyFill="1" applyBorder="1" applyAlignment="1">
      <alignment vertical="center" wrapText="1"/>
    </xf>
    <xf numFmtId="0" fontId="38" fillId="24" borderId="24" xfId="32" applyFont="1" applyFill="1" applyBorder="1" applyAlignment="1">
      <alignment horizontal="left" vertical="center" wrapText="1"/>
    </xf>
    <xf numFmtId="0" fontId="38" fillId="0" borderId="24" xfId="32" applyFont="1" applyBorder="1" applyAlignment="1">
      <alignment horizontal="left" vertical="center" wrapText="1"/>
    </xf>
    <xf numFmtId="0" fontId="28" fillId="24" borderId="29" xfId="0" applyFont="1" applyFill="1" applyBorder="1" applyProtection="1">
      <protection locked="0"/>
    </xf>
    <xf numFmtId="9" fontId="28" fillId="24" borderId="29" xfId="0" applyNumberFormat="1" applyFont="1" applyFill="1" applyBorder="1" applyProtection="1">
      <protection locked="0"/>
    </xf>
    <xf numFmtId="0" fontId="28" fillId="24" borderId="28" xfId="0" applyFont="1" applyFill="1" applyBorder="1" applyProtection="1">
      <protection locked="0"/>
    </xf>
    <xf numFmtId="0" fontId="29" fillId="24" borderId="42" xfId="32" applyFont="1" applyFill="1" applyBorder="1" applyAlignment="1">
      <alignment horizontal="center"/>
    </xf>
    <xf numFmtId="0" fontId="38" fillId="0" borderId="17" xfId="32" applyFont="1" applyBorder="1" applyAlignment="1">
      <alignment horizontal="left" vertical="center" wrapText="1"/>
    </xf>
    <xf numFmtId="165" fontId="29" fillId="29" borderId="18" xfId="34" applyNumberFormat="1" applyFont="1" applyFill="1" applyBorder="1" applyAlignment="1" applyProtection="1">
      <alignment horizontal="center"/>
    </xf>
    <xf numFmtId="0" fontId="32" fillId="30" borderId="24" xfId="0" applyFont="1" applyFill="1" applyBorder="1" applyAlignment="1">
      <alignment horizontal="center" vertical="center" wrapText="1"/>
    </xf>
    <xf numFmtId="0" fontId="21" fillId="0" borderId="17" xfId="32" applyFont="1" applyBorder="1" applyAlignment="1">
      <alignment horizontal="center" vertical="center" wrapText="1"/>
    </xf>
    <xf numFmtId="0" fontId="21" fillId="0" borderId="17" xfId="0" applyFont="1" applyBorder="1" applyAlignment="1" applyProtection="1">
      <alignment horizontal="center" vertical="center" wrapText="1"/>
      <protection locked="0"/>
    </xf>
    <xf numFmtId="42" fontId="21" fillId="0" borderId="24" xfId="42" applyFont="1" applyBorder="1" applyAlignment="1" applyProtection="1">
      <alignment horizontal="center" vertical="center" wrapText="1"/>
      <protection locked="0"/>
    </xf>
    <xf numFmtId="42" fontId="21" fillId="0" borderId="17" xfId="42" applyFont="1" applyBorder="1" applyAlignment="1" applyProtection="1">
      <alignment horizontal="center" vertical="center" wrapText="1"/>
      <protection locked="0"/>
    </xf>
    <xf numFmtId="42" fontId="29" fillId="24" borderId="24" xfId="32" applyNumberFormat="1" applyFont="1" applyFill="1" applyBorder="1" applyAlignment="1">
      <alignment horizontal="center"/>
    </xf>
    <xf numFmtId="9" fontId="21" fillId="0" borderId="17" xfId="34" applyFont="1" applyBorder="1" applyAlignment="1" applyProtection="1">
      <alignment horizontal="center" vertical="center" wrapText="1"/>
      <protection locked="0"/>
    </xf>
    <xf numFmtId="9" fontId="29" fillId="24" borderId="24" xfId="42" applyNumberFormat="1" applyFont="1" applyFill="1" applyBorder="1" applyAlignment="1">
      <alignment horizontal="center"/>
    </xf>
    <xf numFmtId="42" fontId="29" fillId="24" borderId="17" xfId="32" applyNumberFormat="1" applyFont="1" applyFill="1" applyBorder="1" applyAlignment="1">
      <alignment horizontal="center"/>
    </xf>
    <xf numFmtId="0" fontId="29" fillId="24" borderId="17" xfId="32" applyFont="1" applyFill="1" applyBorder="1" applyAlignment="1">
      <alignment horizontal="center"/>
    </xf>
    <xf numFmtId="0" fontId="29" fillId="25" borderId="9" xfId="0" applyFont="1" applyFill="1" applyBorder="1" applyAlignment="1">
      <alignment horizontal="center" vertical="center" wrapText="1"/>
    </xf>
    <xf numFmtId="0" fontId="1" fillId="24" borderId="10" xfId="32" applyFill="1" applyBorder="1" applyAlignment="1">
      <alignment horizontal="left" vertical="center" wrapText="1"/>
    </xf>
    <xf numFmtId="0" fontId="21" fillId="0" borderId="21" xfId="32" applyFont="1" applyBorder="1" applyAlignment="1">
      <alignment horizontal="center" vertical="center" wrapText="1"/>
    </xf>
    <xf numFmtId="42" fontId="21" fillId="0" borderId="21" xfId="42" applyFont="1" applyBorder="1" applyAlignment="1" applyProtection="1">
      <alignment horizontal="center" vertical="center" wrapText="1"/>
      <protection locked="0"/>
    </xf>
    <xf numFmtId="0" fontId="22" fillId="30" borderId="24" xfId="32" applyFont="1" applyFill="1" applyBorder="1" applyAlignment="1">
      <alignment horizontal="center" vertical="center" wrapText="1"/>
    </xf>
    <xf numFmtId="0" fontId="22" fillId="30" borderId="17" xfId="32" applyFont="1" applyFill="1" applyBorder="1" applyAlignment="1">
      <alignment horizontal="center" vertical="center" wrapText="1"/>
    </xf>
    <xf numFmtId="0" fontId="29" fillId="0" borderId="21" xfId="32" applyFont="1" applyBorder="1" applyAlignment="1">
      <alignment horizontal="center" vertical="center" wrapText="1"/>
    </xf>
    <xf numFmtId="0" fontId="29" fillId="0" borderId="17" xfId="32" applyFont="1" applyBorder="1" applyAlignment="1">
      <alignment horizontal="center" vertical="center" wrapText="1"/>
    </xf>
    <xf numFmtId="1" fontId="21" fillId="0" borderId="24" xfId="42" applyNumberFormat="1" applyFont="1" applyBorder="1" applyAlignment="1" applyProtection="1">
      <alignment horizontal="center" vertical="center" wrapText="1"/>
      <protection locked="0"/>
    </xf>
    <xf numFmtId="1" fontId="21" fillId="28" borderId="24" xfId="42" applyNumberFormat="1" applyFont="1" applyFill="1" applyBorder="1" applyAlignment="1" applyProtection="1">
      <alignment horizontal="center" vertical="center" wrapText="1"/>
      <protection locked="0"/>
    </xf>
    <xf numFmtId="0" fontId="29" fillId="0" borderId="24" xfId="32" applyFont="1" applyBorder="1" applyAlignment="1">
      <alignment horizontal="center" vertical="center" wrapText="1"/>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21" fillId="0" borderId="24" xfId="0" applyFont="1" applyBorder="1" applyAlignment="1">
      <alignment horizontal="left" vertical="center"/>
    </xf>
    <xf numFmtId="9" fontId="29" fillId="24" borderId="24" xfId="34" applyFont="1" applyFill="1" applyBorder="1" applyAlignment="1">
      <alignment horizontal="center"/>
    </xf>
    <xf numFmtId="165" fontId="29" fillId="24" borderId="24" xfId="34" applyNumberFormat="1" applyFont="1" applyFill="1" applyBorder="1" applyAlignment="1">
      <alignment horizontal="center"/>
    </xf>
    <xf numFmtId="9" fontId="29" fillId="24" borderId="17" xfId="34" applyFont="1" applyFill="1" applyBorder="1" applyAlignment="1">
      <alignment horizontal="center"/>
    </xf>
    <xf numFmtId="166" fontId="21" fillId="0" borderId="24" xfId="42" applyNumberFormat="1" applyFont="1" applyBorder="1" applyAlignment="1" applyProtection="1">
      <alignment horizontal="center" vertical="center" wrapText="1"/>
      <protection locked="0"/>
    </xf>
    <xf numFmtId="9" fontId="29" fillId="24" borderId="24" xfId="32" applyNumberFormat="1" applyFont="1" applyFill="1" applyBorder="1" applyAlignment="1">
      <alignment horizontal="center"/>
    </xf>
    <xf numFmtId="9" fontId="29" fillId="24" borderId="17" xfId="32" applyNumberFormat="1" applyFont="1" applyFill="1" applyBorder="1" applyAlignment="1">
      <alignment horizontal="center"/>
    </xf>
    <xf numFmtId="9" fontId="29" fillId="24" borderId="42" xfId="34" applyFont="1" applyFill="1" applyBorder="1" applyAlignment="1">
      <alignment horizontal="center"/>
    </xf>
    <xf numFmtId="9" fontId="29" fillId="29" borderId="18" xfId="34" applyFont="1" applyFill="1" applyBorder="1" applyAlignment="1" applyProtection="1">
      <alignment horizontal="center"/>
    </xf>
    <xf numFmtId="42" fontId="29" fillId="24" borderId="24" xfId="34" applyNumberFormat="1" applyFont="1" applyFill="1" applyBorder="1" applyAlignment="1">
      <alignment horizontal="center"/>
    </xf>
    <xf numFmtId="0" fontId="29" fillId="24" borderId="24" xfId="34" applyNumberFormat="1" applyFont="1" applyFill="1" applyBorder="1" applyAlignment="1">
      <alignment horizontal="center"/>
    </xf>
    <xf numFmtId="0" fontId="29" fillId="24" borderId="10" xfId="0" applyFont="1" applyFill="1" applyBorder="1" applyAlignment="1" applyProtection="1">
      <alignment horizontal="center"/>
      <protection locked="0"/>
    </xf>
    <xf numFmtId="165" fontId="21" fillId="0" borderId="17" xfId="34" applyNumberFormat="1" applyFont="1" applyBorder="1" applyAlignment="1" applyProtection="1">
      <alignment horizontal="center" vertical="center" wrapText="1"/>
      <protection locked="0"/>
    </xf>
    <xf numFmtId="165" fontId="29" fillId="0" borderId="17" xfId="34" applyNumberFormat="1" applyFont="1" applyBorder="1" applyAlignment="1" applyProtection="1">
      <alignment horizontal="center" vertical="center" wrapText="1"/>
      <protection locked="0"/>
    </xf>
    <xf numFmtId="165" fontId="21" fillId="0" borderId="24" xfId="34" applyNumberFormat="1" applyFont="1" applyBorder="1" applyAlignment="1" applyProtection="1">
      <alignment horizontal="center" vertical="center" wrapText="1"/>
      <protection locked="0"/>
    </xf>
    <xf numFmtId="165" fontId="29" fillId="24" borderId="24" xfId="42" applyNumberFormat="1" applyFont="1" applyFill="1" applyBorder="1" applyAlignment="1">
      <alignment horizontal="center" vertical="center"/>
    </xf>
    <xf numFmtId="9" fontId="29" fillId="24" borderId="24" xfId="42" applyNumberFormat="1" applyFont="1" applyFill="1" applyBorder="1" applyAlignment="1">
      <alignment horizontal="center" vertical="center"/>
    </xf>
    <xf numFmtId="165" fontId="29" fillId="24" borderId="24" xfId="34" applyNumberFormat="1" applyFont="1" applyFill="1" applyBorder="1" applyAlignment="1">
      <alignment horizontal="center" vertical="center"/>
    </xf>
    <xf numFmtId="9" fontId="29" fillId="24" borderId="17" xfId="34" applyFont="1" applyFill="1" applyBorder="1" applyAlignment="1">
      <alignment horizontal="center" vertical="center"/>
    </xf>
    <xf numFmtId="9" fontId="38" fillId="31" borderId="23" xfId="0" applyNumberFormat="1" applyFont="1" applyFill="1" applyBorder="1" applyAlignment="1">
      <alignment horizontal="center" vertical="center" wrapText="1"/>
    </xf>
    <xf numFmtId="9" fontId="38" fillId="31" borderId="9" xfId="0" applyNumberFormat="1" applyFont="1" applyFill="1" applyBorder="1" applyAlignment="1">
      <alignment horizontal="center" vertical="center" wrapText="1"/>
    </xf>
    <xf numFmtId="0" fontId="29" fillId="24" borderId="10" xfId="0" applyFont="1" applyFill="1" applyBorder="1" applyAlignment="1" applyProtection="1">
      <alignment horizontal="center" vertical="center" wrapText="1"/>
      <protection locked="0"/>
    </xf>
    <xf numFmtId="0" fontId="36" fillId="30" borderId="15" xfId="0" applyFont="1" applyFill="1" applyBorder="1" applyAlignment="1">
      <alignment horizontal="center" vertical="center" wrapText="1"/>
    </xf>
    <xf numFmtId="0" fontId="36" fillId="30" borderId="20" xfId="0" applyFont="1" applyFill="1" applyBorder="1" applyAlignment="1">
      <alignment horizontal="center" vertical="center" wrapText="1"/>
    </xf>
    <xf numFmtId="0" fontId="36" fillId="30" borderId="16" xfId="0" applyFont="1" applyFill="1" applyBorder="1" applyAlignment="1">
      <alignment vertical="center" wrapText="1"/>
    </xf>
    <xf numFmtId="0" fontId="36" fillId="30" borderId="24" xfId="0" applyFont="1" applyFill="1" applyBorder="1" applyAlignment="1">
      <alignment vertical="center" wrapText="1"/>
    </xf>
    <xf numFmtId="0" fontId="36" fillId="30" borderId="20" xfId="0" applyFont="1" applyFill="1" applyBorder="1" applyAlignment="1">
      <alignment vertical="center"/>
    </xf>
    <xf numFmtId="0" fontId="36" fillId="30" borderId="24" xfId="0" applyFont="1" applyFill="1" applyBorder="1" applyAlignment="1">
      <alignment vertical="center"/>
    </xf>
    <xf numFmtId="0" fontId="36" fillId="30" borderId="15" xfId="0" applyFont="1" applyFill="1" applyBorder="1" applyAlignment="1">
      <alignment vertical="center" wrapText="1"/>
    </xf>
    <xf numFmtId="0" fontId="36" fillId="30" borderId="20" xfId="0" applyFont="1" applyFill="1" applyBorder="1" applyAlignment="1">
      <alignment vertical="center" wrapText="1"/>
    </xf>
    <xf numFmtId="0" fontId="36" fillId="30" borderId="59" xfId="0" applyFont="1" applyFill="1" applyBorder="1" applyAlignment="1">
      <alignment vertical="center" wrapText="1"/>
    </xf>
    <xf numFmtId="0" fontId="36" fillId="30" borderId="64" xfId="0" applyFont="1" applyFill="1" applyBorder="1" applyAlignment="1">
      <alignment vertical="center" wrapText="1"/>
    </xf>
    <xf numFmtId="0" fontId="36" fillId="30" borderId="58" xfId="0" applyFont="1" applyFill="1" applyBorder="1" applyAlignment="1">
      <alignment vertical="center" wrapText="1"/>
    </xf>
    <xf numFmtId="0" fontId="36" fillId="30" borderId="48" xfId="0" applyFont="1" applyFill="1" applyBorder="1" applyAlignment="1">
      <alignment vertical="center" wrapText="1"/>
    </xf>
    <xf numFmtId="164" fontId="21" fillId="32" borderId="0" xfId="0" applyNumberFormat="1" applyFont="1" applyFill="1" applyAlignment="1" applyProtection="1">
      <alignment horizontal="center" wrapText="1"/>
      <protection locked="0"/>
    </xf>
    <xf numFmtId="42" fontId="21" fillId="0" borderId="0" xfId="42" applyFont="1" applyProtection="1">
      <protection locked="0"/>
    </xf>
    <xf numFmtId="167" fontId="21" fillId="0" borderId="0" xfId="0" applyNumberFormat="1" applyFont="1" applyProtection="1">
      <protection locked="0"/>
    </xf>
    <xf numFmtId="166" fontId="21" fillId="0" borderId="0" xfId="0" applyNumberFormat="1" applyFont="1" applyAlignment="1" applyProtection="1">
      <alignment horizontal="right" vertical="center"/>
      <protection locked="0"/>
    </xf>
    <xf numFmtId="0" fontId="36" fillId="30" borderId="21" xfId="0" applyFont="1" applyFill="1" applyBorder="1" applyAlignment="1">
      <alignment horizontal="center" vertical="center" wrapText="1"/>
    </xf>
    <xf numFmtId="166" fontId="21" fillId="0" borderId="21" xfId="42" applyNumberFormat="1" applyFont="1" applyBorder="1" applyAlignment="1" applyProtection="1">
      <alignment horizontal="center" vertical="center" wrapText="1"/>
      <protection locked="0"/>
    </xf>
    <xf numFmtId="10" fontId="21" fillId="0" borderId="17" xfId="0" applyNumberFormat="1" applyFont="1" applyBorder="1" applyAlignment="1" applyProtection="1">
      <alignment horizontal="center" vertical="center"/>
      <protection locked="0"/>
    </xf>
    <xf numFmtId="10" fontId="21" fillId="0" borderId="17" xfId="0" applyNumberFormat="1" applyFont="1" applyBorder="1" applyAlignment="1" applyProtection="1">
      <alignment vertical="center"/>
      <protection locked="0"/>
    </xf>
    <xf numFmtId="10" fontId="21" fillId="0" borderId="17" xfId="34" applyNumberFormat="1" applyFont="1" applyBorder="1" applyAlignment="1" applyProtection="1">
      <alignment vertical="center"/>
      <protection locked="0"/>
    </xf>
    <xf numFmtId="9" fontId="21" fillId="28" borderId="17" xfId="34" applyFont="1" applyFill="1" applyBorder="1" applyAlignment="1" applyProtection="1">
      <alignment horizontal="center" vertical="center" wrapText="1"/>
      <protection locked="0"/>
    </xf>
    <xf numFmtId="0" fontId="36" fillId="30" borderId="15" xfId="0" applyFont="1" applyFill="1" applyBorder="1" applyAlignment="1">
      <alignment vertical="center"/>
    </xf>
    <xf numFmtId="0" fontId="36" fillId="30" borderId="16" xfId="0" applyFont="1" applyFill="1" applyBorder="1" applyAlignment="1">
      <alignment vertical="center"/>
    </xf>
    <xf numFmtId="0" fontId="32" fillId="30" borderId="50" xfId="0" applyFont="1" applyFill="1" applyBorder="1" applyAlignment="1">
      <alignment vertical="center" wrapText="1"/>
    </xf>
    <xf numFmtId="0" fontId="32" fillId="30" borderId="52" xfId="0" applyFont="1" applyFill="1" applyBorder="1" applyAlignment="1">
      <alignment vertical="center" wrapText="1"/>
    </xf>
    <xf numFmtId="0" fontId="36" fillId="30" borderId="50" xfId="0" applyFont="1" applyFill="1" applyBorder="1" applyAlignment="1">
      <alignment vertical="center" wrapText="1"/>
    </xf>
    <xf numFmtId="0" fontId="36" fillId="30" borderId="51" xfId="0" applyFont="1" applyFill="1" applyBorder="1" applyAlignment="1">
      <alignment vertical="center" wrapText="1"/>
    </xf>
    <xf numFmtId="0" fontId="36" fillId="30" borderId="57" xfId="0" applyFont="1" applyFill="1" applyBorder="1" applyAlignment="1">
      <alignment vertical="center" wrapText="1"/>
    </xf>
    <xf numFmtId="42" fontId="21" fillId="0" borderId="17" xfId="34" applyNumberFormat="1" applyFont="1" applyBorder="1" applyAlignment="1" applyProtection="1">
      <alignment horizontal="center" vertical="center" wrapText="1"/>
      <protection locked="0"/>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3" fillId="0" borderId="40" xfId="0" applyFont="1" applyBorder="1" applyAlignment="1">
      <alignment horizontal="center" vertical="center"/>
    </xf>
    <xf numFmtId="0" fontId="24" fillId="0" borderId="15"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5" fillId="0" borderId="41" xfId="0" applyFont="1" applyBorder="1" applyAlignment="1">
      <alignment vertical="center"/>
    </xf>
    <xf numFmtId="0" fontId="25" fillId="0" borderId="20" xfId="0" applyFont="1" applyBorder="1" applyAlignment="1">
      <alignment vertical="center"/>
    </xf>
    <xf numFmtId="0" fontId="25" fillId="0" borderId="19" xfId="0" applyFont="1" applyBorder="1" applyAlignment="1">
      <alignment vertical="center"/>
    </xf>
    <xf numFmtId="0" fontId="24" fillId="0" borderId="16" xfId="0" applyFont="1" applyBorder="1" applyAlignment="1">
      <alignment horizontal="center" vertical="center"/>
    </xf>
    <xf numFmtId="0" fontId="24" fillId="0" borderId="24" xfId="0" applyFont="1" applyBorder="1" applyAlignment="1">
      <alignment horizontal="center" vertical="center"/>
    </xf>
    <xf numFmtId="0" fontId="24" fillId="0" borderId="42" xfId="0" applyFont="1" applyBorder="1" applyAlignment="1">
      <alignment horizontal="center" vertical="center"/>
    </xf>
    <xf numFmtId="0" fontId="25" fillId="0" borderId="36" xfId="0" applyFont="1" applyBorder="1" applyAlignment="1">
      <alignment vertical="center"/>
    </xf>
    <xf numFmtId="0" fontId="25" fillId="0" borderId="24" xfId="0" applyFont="1" applyBorder="1" applyAlignment="1">
      <alignment vertical="center"/>
    </xf>
    <xf numFmtId="0" fontId="25" fillId="0" borderId="42" xfId="0" applyFont="1" applyBorder="1" applyAlignment="1">
      <alignment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5" fillId="0" borderId="31" xfId="0" applyFont="1" applyBorder="1" applyAlignment="1">
      <alignment vertical="center"/>
    </xf>
    <xf numFmtId="0" fontId="25" fillId="0" borderId="17" xfId="0" applyFont="1" applyBorder="1" applyAlignment="1">
      <alignment vertical="center"/>
    </xf>
    <xf numFmtId="0" fontId="25" fillId="0" borderId="18" xfId="0" applyFont="1" applyBorder="1" applyAlignment="1">
      <alignment vertical="center"/>
    </xf>
    <xf numFmtId="0" fontId="29" fillId="24" borderId="23" xfId="32" applyFont="1" applyFill="1" applyBorder="1" applyAlignment="1" applyProtection="1">
      <alignment horizontal="center" vertical="center"/>
      <protection locked="0"/>
    </xf>
    <xf numFmtId="0" fontId="29" fillId="24" borderId="25" xfId="32" applyFont="1" applyFill="1" applyBorder="1" applyAlignment="1" applyProtection="1">
      <alignment horizontal="center" vertical="center"/>
      <protection locked="0"/>
    </xf>
    <xf numFmtId="0" fontId="21" fillId="0" borderId="9" xfId="32" applyFont="1" applyBorder="1" applyAlignment="1" applyProtection="1">
      <alignment horizontal="center" vertical="center"/>
      <protection locked="0"/>
    </xf>
    <xf numFmtId="0" fontId="21" fillId="0" borderId="23" xfId="32" applyFont="1" applyBorder="1" applyAlignment="1" applyProtection="1">
      <alignment horizontal="center" vertical="center"/>
      <protection locked="0"/>
    </xf>
    <xf numFmtId="0" fontId="21" fillId="0" borderId="25" xfId="32" applyFont="1" applyBorder="1" applyAlignment="1" applyProtection="1">
      <alignment horizontal="center" vertical="center"/>
      <protection locked="0"/>
    </xf>
    <xf numFmtId="0" fontId="27" fillId="30" borderId="12" xfId="0" applyFont="1" applyFill="1" applyBorder="1" applyAlignment="1">
      <alignment horizontal="center" vertical="center" wrapText="1"/>
    </xf>
    <xf numFmtId="0" fontId="27" fillId="30" borderId="11" xfId="0" applyFont="1" applyFill="1" applyBorder="1" applyAlignment="1">
      <alignment horizontal="center" vertical="center" wrapText="1"/>
    </xf>
    <xf numFmtId="0" fontId="27" fillId="30" borderId="13"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9" xfId="0" applyFont="1" applyFill="1" applyBorder="1" applyAlignment="1">
      <alignment horizontal="center" vertical="center" wrapText="1"/>
    </xf>
    <xf numFmtId="0" fontId="27" fillId="30" borderId="30" xfId="0" applyFont="1" applyFill="1" applyBorder="1" applyAlignment="1">
      <alignment horizontal="center" vertical="center" wrapText="1"/>
    </xf>
    <xf numFmtId="0" fontId="28" fillId="30" borderId="9" xfId="32" applyFont="1" applyFill="1" applyBorder="1" applyAlignment="1">
      <alignment horizontal="center" vertical="distributed" wrapText="1"/>
    </xf>
    <xf numFmtId="0" fontId="28" fillId="30" borderId="23" xfId="32" applyFont="1" applyFill="1" applyBorder="1" applyAlignment="1">
      <alignment horizontal="center" vertical="distributed" wrapText="1"/>
    </xf>
    <xf numFmtId="0" fontId="28" fillId="30" borderId="25" xfId="32" applyFont="1" applyFill="1" applyBorder="1" applyAlignment="1">
      <alignment horizontal="center" vertical="distributed" wrapText="1"/>
    </xf>
    <xf numFmtId="0" fontId="21" fillId="0" borderId="9"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9" fillId="0" borderId="9" xfId="32" applyFont="1" applyBorder="1" applyAlignment="1" applyProtection="1">
      <alignment horizontal="center" vertical="distributed"/>
      <protection locked="0"/>
    </xf>
    <xf numFmtId="0" fontId="29" fillId="0" borderId="23" xfId="32" applyFont="1" applyBorder="1" applyAlignment="1" applyProtection="1">
      <alignment horizontal="center" vertical="distributed"/>
      <protection locked="0"/>
    </xf>
    <xf numFmtId="0" fontId="29" fillId="0" borderId="25" xfId="32" applyFont="1" applyBorder="1" applyAlignment="1" applyProtection="1">
      <alignment horizontal="center" vertical="distributed"/>
      <protection locked="0"/>
    </xf>
    <xf numFmtId="0" fontId="1" fillId="31" borderId="9" xfId="32" applyFill="1" applyBorder="1" applyAlignment="1">
      <alignment horizontal="center" vertical="center" wrapText="1"/>
    </xf>
    <xf numFmtId="0" fontId="1" fillId="31" borderId="23" xfId="32" applyFill="1" applyBorder="1" applyAlignment="1">
      <alignment horizontal="center" vertical="center"/>
    </xf>
    <xf numFmtId="0" fontId="1" fillId="31" borderId="25" xfId="32" applyFill="1" applyBorder="1" applyAlignment="1">
      <alignment horizontal="center" vertical="center"/>
    </xf>
    <xf numFmtId="0" fontId="38" fillId="0" borderId="9" xfId="32" applyFont="1" applyBorder="1" applyAlignment="1">
      <alignment horizontal="justify" vertical="center" wrapText="1"/>
    </xf>
    <xf numFmtId="0" fontId="1" fillId="0" borderId="23" xfId="32" applyBorder="1" applyAlignment="1">
      <alignment horizontal="justify" vertical="center"/>
    </xf>
    <xf numFmtId="0" fontId="1" fillId="0" borderId="25" xfId="32" applyBorder="1" applyAlignment="1">
      <alignment horizontal="justify" vertical="center"/>
    </xf>
    <xf numFmtId="0" fontId="28" fillId="24" borderId="9" xfId="0" applyFont="1" applyFill="1" applyBorder="1" applyAlignment="1" applyProtection="1">
      <alignment horizontal="center"/>
      <protection locked="0"/>
    </xf>
    <xf numFmtId="0" fontId="28" fillId="24" borderId="23" xfId="0" applyFont="1" applyFill="1" applyBorder="1" applyAlignment="1" applyProtection="1">
      <alignment horizontal="center"/>
      <protection locked="0"/>
    </xf>
    <xf numFmtId="0" fontId="28" fillId="24" borderId="25" xfId="0" applyFont="1" applyFill="1" applyBorder="1" applyAlignment="1" applyProtection="1">
      <alignment horizontal="center"/>
      <protection locked="0"/>
    </xf>
    <xf numFmtId="0" fontId="21" fillId="0" borderId="9" xfId="0" applyFont="1" applyBorder="1" applyAlignment="1" applyProtection="1">
      <alignment horizontal="center" vertical="center" wrapText="1"/>
      <protection locked="0"/>
    </xf>
    <xf numFmtId="0" fontId="21" fillId="0" borderId="23" xfId="0" applyFont="1" applyBorder="1" applyAlignment="1" applyProtection="1">
      <alignment horizontal="center" vertical="center" wrapText="1"/>
      <protection locked="0"/>
    </xf>
    <xf numFmtId="0" fontId="21" fillId="0" borderId="25" xfId="0" applyFont="1" applyBorder="1" applyAlignment="1" applyProtection="1">
      <alignment horizontal="center" vertical="center" wrapText="1"/>
      <protection locked="0"/>
    </xf>
    <xf numFmtId="0" fontId="29" fillId="0" borderId="9"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8" fillId="30" borderId="9" xfId="0" applyFont="1" applyFill="1" applyBorder="1" applyAlignment="1">
      <alignment horizontal="center" vertical="center"/>
    </xf>
    <xf numFmtId="0" fontId="28" fillId="30" borderId="23" xfId="0" applyFont="1" applyFill="1" applyBorder="1" applyAlignment="1">
      <alignment horizontal="center" vertical="center"/>
    </xf>
    <xf numFmtId="0" fontId="28" fillId="30" borderId="25" xfId="0" applyFont="1" applyFill="1" applyBorder="1" applyAlignment="1">
      <alignment horizontal="center" vertical="center"/>
    </xf>
    <xf numFmtId="0" fontId="29" fillId="24" borderId="9" xfId="32" applyFont="1" applyFill="1" applyBorder="1" applyAlignment="1" applyProtection="1">
      <alignment horizontal="center" vertical="center"/>
      <protection locked="0"/>
    </xf>
    <xf numFmtId="0" fontId="28" fillId="24" borderId="9" xfId="32" applyFont="1" applyFill="1" applyBorder="1" applyAlignment="1" applyProtection="1">
      <alignment horizontal="center" vertical="center"/>
      <protection locked="0"/>
    </xf>
    <xf numFmtId="0" fontId="28" fillId="24" borderId="23" xfId="32" applyFont="1" applyFill="1" applyBorder="1" applyAlignment="1" applyProtection="1">
      <alignment horizontal="center" vertical="center"/>
      <protection locked="0"/>
    </xf>
    <xf numFmtId="0" fontId="28" fillId="24" borderId="25" xfId="32" applyFont="1" applyFill="1" applyBorder="1" applyAlignment="1" applyProtection="1">
      <alignment horizontal="center" vertical="center"/>
      <protection locked="0"/>
    </xf>
    <xf numFmtId="0" fontId="29" fillId="24" borderId="9" xfId="32" applyFont="1" applyFill="1" applyBorder="1" applyAlignment="1" applyProtection="1">
      <alignment horizontal="center" vertical="center" wrapText="1"/>
      <protection locked="0"/>
    </xf>
    <xf numFmtId="9" fontId="38" fillId="31" borderId="9" xfId="0" applyNumberFormat="1" applyFont="1" applyFill="1" applyBorder="1" applyAlignment="1">
      <alignment horizontal="left" wrapText="1"/>
    </xf>
    <xf numFmtId="0" fontId="38" fillId="31" borderId="23" xfId="0" applyFont="1" applyFill="1" applyBorder="1" applyAlignment="1">
      <alignment horizontal="left" wrapText="1"/>
    </xf>
    <xf numFmtId="0" fontId="38" fillId="31" borderId="25" xfId="0" applyFont="1" applyFill="1" applyBorder="1" applyAlignment="1">
      <alignment horizontal="left" wrapText="1"/>
    </xf>
    <xf numFmtId="0" fontId="28" fillId="0" borderId="26" xfId="0" applyFont="1" applyBorder="1" applyAlignment="1" applyProtection="1">
      <alignment horizontal="center"/>
      <protection locked="0"/>
    </xf>
    <xf numFmtId="0" fontId="28" fillId="0" borderId="0" xfId="0" applyFont="1" applyAlignment="1" applyProtection="1">
      <alignment horizontal="center"/>
      <protection locked="0"/>
    </xf>
    <xf numFmtId="0" fontId="28" fillId="0" borderId="27" xfId="0" applyFont="1" applyBorder="1" applyAlignment="1" applyProtection="1">
      <alignment horizontal="center"/>
      <protection locked="0"/>
    </xf>
    <xf numFmtId="0" fontId="29" fillId="24" borderId="9" xfId="0" applyFont="1" applyFill="1" applyBorder="1" applyAlignment="1" applyProtection="1">
      <alignment horizontal="center" wrapText="1"/>
      <protection locked="0"/>
    </xf>
    <xf numFmtId="0" fontId="29" fillId="24" borderId="23" xfId="0" applyFont="1" applyFill="1" applyBorder="1" applyAlignment="1" applyProtection="1">
      <alignment horizontal="center" wrapText="1"/>
      <protection locked="0"/>
    </xf>
    <xf numFmtId="0" fontId="29" fillId="24" borderId="25" xfId="0" applyFont="1" applyFill="1" applyBorder="1" applyAlignment="1" applyProtection="1">
      <alignment horizontal="center" wrapText="1"/>
      <protection locked="0"/>
    </xf>
    <xf numFmtId="0" fontId="29" fillId="26" borderId="23" xfId="0" applyFont="1" applyFill="1" applyBorder="1" applyAlignment="1">
      <alignment horizontal="center" wrapText="1"/>
    </xf>
    <xf numFmtId="0" fontId="29" fillId="27" borderId="9" xfId="0" applyFont="1" applyFill="1" applyBorder="1" applyAlignment="1">
      <alignment horizontal="center" vertical="center" wrapText="1"/>
    </xf>
    <xf numFmtId="0" fontId="29" fillId="27" borderId="25" xfId="0" applyFont="1" applyFill="1" applyBorder="1" applyAlignment="1">
      <alignment horizontal="center" vertical="center" wrapText="1"/>
    </xf>
    <xf numFmtId="0" fontId="28" fillId="24" borderId="12" xfId="32" applyFont="1" applyFill="1" applyBorder="1" applyAlignment="1" applyProtection="1">
      <alignment horizontal="center" vertical="center"/>
      <protection locked="0"/>
    </xf>
    <xf numFmtId="0" fontId="28" fillId="24" borderId="11" xfId="32" applyFont="1" applyFill="1" applyBorder="1" applyAlignment="1" applyProtection="1">
      <alignment horizontal="center" vertical="center"/>
      <protection locked="0"/>
    </xf>
    <xf numFmtId="0" fontId="28" fillId="24" borderId="13" xfId="32" applyFont="1" applyFill="1" applyBorder="1" applyAlignment="1" applyProtection="1">
      <alignment horizontal="center" vertical="center"/>
      <protection locked="0"/>
    </xf>
    <xf numFmtId="0" fontId="28" fillId="30" borderId="15" xfId="0" applyFont="1" applyFill="1" applyBorder="1" applyAlignment="1">
      <alignment horizontal="center" vertical="center"/>
    </xf>
    <xf numFmtId="0" fontId="28" fillId="30" borderId="20" xfId="0" applyFont="1" applyFill="1" applyBorder="1" applyAlignment="1">
      <alignment horizontal="center" vertical="center"/>
    </xf>
    <xf numFmtId="0" fontId="28" fillId="30" borderId="19" xfId="0" applyFont="1" applyFill="1" applyBorder="1" applyAlignment="1">
      <alignment horizontal="center" vertical="center"/>
    </xf>
    <xf numFmtId="0" fontId="1" fillId="24" borderId="53" xfId="32" applyFill="1" applyBorder="1" applyAlignment="1">
      <alignment horizontal="left" vertical="center" wrapText="1"/>
    </xf>
    <xf numFmtId="0" fontId="1" fillId="24" borderId="54" xfId="32" applyFill="1" applyBorder="1" applyAlignment="1">
      <alignment horizontal="left" vertical="center" wrapText="1"/>
    </xf>
    <xf numFmtId="0" fontId="1" fillId="24" borderId="31" xfId="32" applyFill="1" applyBorder="1" applyAlignment="1">
      <alignment horizontal="left" vertical="center" wrapText="1"/>
    </xf>
    <xf numFmtId="0" fontId="21" fillId="24" borderId="55" xfId="0" applyFont="1" applyFill="1" applyBorder="1" applyAlignment="1" applyProtection="1">
      <alignment horizontal="center" vertical="center" wrapText="1"/>
      <protection locked="0"/>
    </xf>
    <xf numFmtId="0" fontId="21" fillId="24" borderId="11" xfId="0" applyFont="1" applyFill="1" applyBorder="1" applyAlignment="1" applyProtection="1">
      <alignment horizontal="center" vertical="center" wrapText="1"/>
      <protection locked="0"/>
    </xf>
    <xf numFmtId="0" fontId="21" fillId="24" borderId="13" xfId="0" applyFont="1" applyFill="1" applyBorder="1" applyAlignment="1" applyProtection="1">
      <alignment horizontal="center" vertical="center" wrapText="1"/>
      <protection locked="0"/>
    </xf>
    <xf numFmtId="0" fontId="21" fillId="24" borderId="56" xfId="0" applyFont="1" applyFill="1" applyBorder="1" applyAlignment="1" applyProtection="1">
      <alignment horizontal="center" vertical="center" wrapText="1"/>
      <protection locked="0"/>
    </xf>
    <xf numFmtId="0" fontId="21" fillId="24" borderId="0" xfId="0" applyFont="1" applyFill="1" applyAlignment="1" applyProtection="1">
      <alignment horizontal="center" vertical="center" wrapText="1"/>
      <protection locked="0"/>
    </xf>
    <xf numFmtId="0" fontId="21" fillId="24" borderId="27" xfId="0" applyFont="1" applyFill="1" applyBorder="1" applyAlignment="1" applyProtection="1">
      <alignment horizontal="center" vertical="center" wrapText="1"/>
      <protection locked="0"/>
    </xf>
    <xf numFmtId="0" fontId="21" fillId="24" borderId="50" xfId="0" applyFont="1" applyFill="1" applyBorder="1" applyAlignment="1" applyProtection="1">
      <alignment horizontal="center" vertical="center" wrapText="1"/>
      <protection locked="0"/>
    </xf>
    <xf numFmtId="0" fontId="21" fillId="24" borderId="51" xfId="0" applyFont="1" applyFill="1" applyBorder="1" applyAlignment="1" applyProtection="1">
      <alignment horizontal="center" vertical="center" wrapText="1"/>
      <protection locked="0"/>
    </xf>
    <xf numFmtId="0" fontId="21" fillId="24" borderId="57" xfId="0" applyFont="1" applyFill="1" applyBorder="1" applyAlignment="1" applyProtection="1">
      <alignment horizontal="center" vertical="center" wrapText="1"/>
      <protection locked="0"/>
    </xf>
    <xf numFmtId="0" fontId="1" fillId="24" borderId="22" xfId="32" applyFill="1" applyBorder="1" applyAlignment="1">
      <alignment horizontal="left" vertical="center" wrapText="1"/>
    </xf>
    <xf numFmtId="0" fontId="1" fillId="24" borderId="49" xfId="32" applyFill="1" applyBorder="1" applyAlignment="1">
      <alignment horizontal="left" vertical="center" wrapText="1"/>
    </xf>
    <xf numFmtId="0" fontId="1" fillId="24" borderId="41" xfId="32" applyFill="1" applyBorder="1" applyAlignment="1">
      <alignment horizontal="left" vertical="center" wrapText="1"/>
    </xf>
    <xf numFmtId="0" fontId="1" fillId="24" borderId="50" xfId="32" applyFill="1" applyBorder="1" applyAlignment="1">
      <alignment horizontal="left" vertical="center" wrapText="1"/>
    </xf>
    <xf numFmtId="0" fontId="1" fillId="24" borderId="51" xfId="32" applyFill="1" applyBorder="1" applyAlignment="1">
      <alignment horizontal="left" vertical="center" wrapText="1"/>
    </xf>
    <xf numFmtId="0" fontId="1" fillId="24" borderId="52" xfId="32" applyFill="1" applyBorder="1" applyAlignment="1">
      <alignment horizontal="left" vertical="center" wrapText="1"/>
    </xf>
    <xf numFmtId="0" fontId="1" fillId="24" borderId="34" xfId="32" applyFill="1" applyBorder="1" applyAlignment="1">
      <alignment horizontal="left" vertical="center" wrapText="1"/>
    </xf>
    <xf numFmtId="0" fontId="1" fillId="24" borderId="35" xfId="32" applyFill="1" applyBorder="1" applyAlignment="1">
      <alignment horizontal="left" vertical="center" wrapText="1"/>
    </xf>
    <xf numFmtId="0" fontId="1" fillId="24" borderId="36" xfId="32" applyFill="1" applyBorder="1" applyAlignment="1">
      <alignment horizontal="left" vertical="center" wrapText="1"/>
    </xf>
    <xf numFmtId="0" fontId="29" fillId="28" borderId="12" xfId="32" applyFont="1" applyFill="1" applyBorder="1" applyAlignment="1" applyProtection="1">
      <alignment horizontal="left" vertical="top" wrapText="1"/>
      <protection locked="0"/>
    </xf>
    <xf numFmtId="0" fontId="29" fillId="28" borderId="11" xfId="32" applyFont="1" applyFill="1" applyBorder="1" applyAlignment="1" applyProtection="1">
      <alignment horizontal="left" vertical="top" wrapText="1"/>
      <protection locked="0"/>
    </xf>
    <xf numFmtId="0" fontId="29" fillId="28" borderId="13" xfId="32" applyFont="1" applyFill="1" applyBorder="1" applyAlignment="1" applyProtection="1">
      <alignment horizontal="left" vertical="top" wrapText="1"/>
      <protection locked="0"/>
    </xf>
    <xf numFmtId="0" fontId="28" fillId="30" borderId="32" xfId="32" applyFont="1" applyFill="1" applyBorder="1" applyAlignment="1">
      <alignment horizontal="center" vertical="distributed" wrapText="1"/>
    </xf>
    <xf numFmtId="0" fontId="28" fillId="30" borderId="43" xfId="32" applyFont="1" applyFill="1" applyBorder="1" applyAlignment="1">
      <alignment horizontal="center" vertical="distributed" wrapText="1"/>
    </xf>
    <xf numFmtId="0" fontId="28" fillId="30" borderId="33" xfId="32" applyFont="1" applyFill="1" applyBorder="1" applyAlignment="1">
      <alignment horizontal="center" vertical="distributed" wrapText="1"/>
    </xf>
    <xf numFmtId="0" fontId="30" fillId="24" borderId="12" xfId="0" applyFont="1" applyFill="1" applyBorder="1" applyAlignment="1">
      <alignment horizontal="center" vertical="center"/>
    </xf>
    <xf numFmtId="0" fontId="30" fillId="24" borderId="11" xfId="0" applyFont="1" applyFill="1" applyBorder="1" applyAlignment="1">
      <alignment horizontal="center" vertical="center"/>
    </xf>
    <xf numFmtId="0" fontId="30" fillId="24" borderId="13" xfId="0" applyFont="1" applyFill="1" applyBorder="1" applyAlignment="1">
      <alignment horizontal="center" vertical="center"/>
    </xf>
    <xf numFmtId="0" fontId="30" fillId="24" borderId="26" xfId="0" applyFont="1" applyFill="1" applyBorder="1" applyAlignment="1">
      <alignment horizontal="center" vertical="center"/>
    </xf>
    <xf numFmtId="0" fontId="30" fillId="24" borderId="0" xfId="0" applyFont="1" applyFill="1" applyAlignment="1">
      <alignment horizontal="center" vertical="center"/>
    </xf>
    <xf numFmtId="0" fontId="30" fillId="24" borderId="27" xfId="0" applyFont="1" applyFill="1" applyBorder="1" applyAlignment="1">
      <alignment horizontal="center" vertical="center"/>
    </xf>
    <xf numFmtId="0" fontId="30" fillId="24" borderId="28" xfId="0" applyFont="1" applyFill="1" applyBorder="1" applyAlignment="1">
      <alignment horizontal="center" vertical="center"/>
    </xf>
    <xf numFmtId="0" fontId="30" fillId="24" borderId="29" xfId="0" applyFont="1" applyFill="1" applyBorder="1" applyAlignment="1">
      <alignment horizontal="center" vertical="center"/>
    </xf>
    <xf numFmtId="0" fontId="30" fillId="24" borderId="30" xfId="0" applyFont="1" applyFill="1" applyBorder="1" applyAlignment="1">
      <alignment horizontal="center" vertical="center"/>
    </xf>
    <xf numFmtId="0" fontId="21" fillId="0" borderId="0" xfId="0" applyFont="1" applyAlignment="1" applyProtection="1">
      <alignment horizontal="center"/>
      <protection locked="0"/>
    </xf>
    <xf numFmtId="0" fontId="28" fillId="30" borderId="9" xfId="0" applyFont="1" applyFill="1" applyBorder="1" applyAlignment="1" applyProtection="1">
      <alignment horizontal="center" vertical="center"/>
      <protection locked="0"/>
    </xf>
    <xf numFmtId="0" fontId="28" fillId="30" borderId="23" xfId="0" applyFont="1" applyFill="1" applyBorder="1" applyAlignment="1" applyProtection="1">
      <alignment horizontal="center" vertical="center"/>
      <protection locked="0"/>
    </xf>
    <xf numFmtId="0" fontId="28" fillId="30" borderId="25" xfId="0" applyFont="1" applyFill="1" applyBorder="1" applyAlignment="1" applyProtection="1">
      <alignment horizontal="center" vertical="center"/>
      <protection locked="0"/>
    </xf>
    <xf numFmtId="165" fontId="29" fillId="29" borderId="69" xfId="34" applyNumberFormat="1" applyFont="1" applyFill="1" applyBorder="1" applyAlignment="1" applyProtection="1">
      <alignment horizontal="center" vertical="center"/>
    </xf>
    <xf numFmtId="165" fontId="29" fillId="29" borderId="70" xfId="34" applyNumberFormat="1" applyFont="1" applyFill="1" applyBorder="1" applyAlignment="1" applyProtection="1">
      <alignment horizontal="center" vertical="center"/>
    </xf>
    <xf numFmtId="165" fontId="29" fillId="29" borderId="71" xfId="34" applyNumberFormat="1" applyFont="1" applyFill="1" applyBorder="1" applyAlignment="1" applyProtection="1">
      <alignment horizontal="center" vertical="center"/>
    </xf>
    <xf numFmtId="0" fontId="29" fillId="0" borderId="23" xfId="32" applyFont="1" applyBorder="1" applyAlignment="1" applyProtection="1">
      <alignment horizontal="center" vertical="center" wrapText="1"/>
      <protection locked="0"/>
    </xf>
    <xf numFmtId="0" fontId="29" fillId="0" borderId="25" xfId="32" applyFont="1" applyBorder="1" applyAlignment="1" applyProtection="1">
      <alignment horizontal="center" vertical="center" wrapText="1"/>
      <protection locked="0"/>
    </xf>
    <xf numFmtId="0" fontId="21" fillId="0" borderId="26" xfId="32" applyFont="1" applyBorder="1" applyAlignment="1" applyProtection="1">
      <alignment horizontal="justify" vertical="center" wrapText="1"/>
      <protection locked="0"/>
    </xf>
    <xf numFmtId="0" fontId="21" fillId="0" borderId="0" xfId="32" applyFont="1" applyAlignment="1" applyProtection="1">
      <alignment horizontal="justify" vertical="center" wrapText="1"/>
      <protection locked="0"/>
    </xf>
    <xf numFmtId="0" fontId="21" fillId="0" borderId="27" xfId="32" applyFont="1" applyBorder="1" applyAlignment="1" applyProtection="1">
      <alignment horizontal="justify" vertical="center" wrapText="1"/>
      <protection locked="0"/>
    </xf>
    <xf numFmtId="0" fontId="29" fillId="28" borderId="44" xfId="32" applyFont="1" applyFill="1" applyBorder="1" applyAlignment="1" applyProtection="1">
      <alignment horizontal="left" vertical="top" wrapText="1"/>
      <protection locked="0"/>
    </xf>
    <xf numFmtId="0" fontId="29" fillId="28" borderId="45" xfId="32" applyFont="1" applyFill="1" applyBorder="1" applyAlignment="1" applyProtection="1">
      <alignment horizontal="left" vertical="top" wrapText="1"/>
      <protection locked="0"/>
    </xf>
    <xf numFmtId="0" fontId="29" fillId="28" borderId="46" xfId="32" applyFont="1" applyFill="1" applyBorder="1" applyAlignment="1" applyProtection="1">
      <alignment horizontal="left" vertical="top" wrapText="1"/>
      <protection locked="0"/>
    </xf>
    <xf numFmtId="0" fontId="21" fillId="0" borderId="28" xfId="32" applyFont="1" applyBorder="1" applyAlignment="1" applyProtection="1">
      <alignment horizontal="justify" vertical="center" wrapText="1"/>
      <protection locked="0"/>
    </xf>
    <xf numFmtId="0" fontId="21" fillId="0" borderId="29" xfId="32" applyFont="1" applyBorder="1" applyAlignment="1" applyProtection="1">
      <alignment horizontal="justify" vertical="center" wrapText="1"/>
      <protection locked="0"/>
    </xf>
    <xf numFmtId="0" fontId="21" fillId="0" borderId="30" xfId="32" applyFont="1" applyBorder="1" applyAlignment="1" applyProtection="1">
      <alignment horizontal="justify" vertical="center" wrapText="1"/>
      <protection locked="0"/>
    </xf>
    <xf numFmtId="0" fontId="21" fillId="0" borderId="24"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21" fillId="0" borderId="24" xfId="0" applyFont="1" applyBorder="1" applyAlignment="1">
      <alignment horizontal="left" vertical="center"/>
    </xf>
    <xf numFmtId="0" fontId="21" fillId="0" borderId="16"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7" xfId="0" applyFont="1" applyBorder="1" applyAlignment="1" applyProtection="1">
      <alignment horizontal="center" vertical="top" wrapText="1"/>
      <protection locked="0"/>
    </xf>
    <xf numFmtId="0" fontId="21" fillId="0" borderId="18" xfId="0" applyFont="1" applyBorder="1" applyAlignment="1" applyProtection="1">
      <alignment horizontal="center" vertical="top" wrapText="1"/>
      <protection locked="0"/>
    </xf>
    <xf numFmtId="0" fontId="21" fillId="0" borderId="24" xfId="0" applyFont="1" applyBorder="1" applyAlignment="1" applyProtection="1">
      <alignment horizontal="center" vertical="top" wrapText="1"/>
      <protection locked="0"/>
    </xf>
    <xf numFmtId="0" fontId="21" fillId="0" borderId="42" xfId="0" applyFont="1" applyBorder="1" applyAlignment="1" applyProtection="1">
      <alignment horizontal="center" vertical="top" wrapText="1"/>
      <protection locked="0"/>
    </xf>
    <xf numFmtId="0" fontId="35" fillId="28" borderId="0" xfId="0" applyFont="1" applyFill="1" applyAlignment="1">
      <alignment horizontal="center" vertical="center"/>
    </xf>
    <xf numFmtId="0" fontId="36" fillId="30" borderId="20" xfId="0" applyFont="1" applyFill="1" applyBorder="1" applyAlignment="1">
      <alignment horizontal="center" vertical="center" wrapText="1"/>
    </xf>
    <xf numFmtId="0" fontId="36" fillId="30" borderId="19" xfId="0" applyFont="1" applyFill="1" applyBorder="1" applyAlignment="1">
      <alignment horizontal="center" vertical="center" wrapText="1"/>
    </xf>
    <xf numFmtId="0" fontId="36" fillId="30" borderId="24" xfId="0" applyFont="1" applyFill="1" applyBorder="1" applyAlignment="1">
      <alignment horizontal="center" vertical="center" wrapText="1"/>
    </xf>
    <xf numFmtId="0" fontId="36" fillId="30" borderId="42" xfId="0" applyFont="1" applyFill="1" applyBorder="1" applyAlignment="1">
      <alignment horizontal="center" vertical="center" wrapText="1"/>
    </xf>
    <xf numFmtId="9" fontId="38" fillId="31" borderId="9" xfId="0" applyNumberFormat="1" applyFont="1" applyFill="1" applyBorder="1" applyAlignment="1">
      <alignment horizontal="center" wrapText="1"/>
    </xf>
    <xf numFmtId="0" fontId="38" fillId="31" borderId="23" xfId="0" applyFont="1" applyFill="1" applyBorder="1" applyAlignment="1">
      <alignment horizontal="center" wrapText="1"/>
    </xf>
    <xf numFmtId="0" fontId="38" fillId="31" borderId="25" xfId="0" applyFont="1" applyFill="1" applyBorder="1" applyAlignment="1">
      <alignment horizontal="center" wrapText="1"/>
    </xf>
    <xf numFmtId="0" fontId="1" fillId="24" borderId="9" xfId="32" applyFill="1" applyBorder="1" applyAlignment="1">
      <alignment horizontal="left" vertical="center" wrapText="1"/>
    </xf>
    <xf numFmtId="0" fontId="1" fillId="24" borderId="23" xfId="32" applyFill="1" applyBorder="1" applyAlignment="1">
      <alignment horizontal="left" vertical="center" wrapText="1"/>
    </xf>
    <xf numFmtId="0" fontId="1" fillId="24" borderId="25" xfId="32" applyFill="1" applyBorder="1" applyAlignment="1">
      <alignment horizontal="left" vertical="center" wrapText="1"/>
    </xf>
    <xf numFmtId="0" fontId="29" fillId="26" borderId="23" xfId="0" applyFont="1" applyFill="1" applyBorder="1" applyAlignment="1">
      <alignment horizontal="center" vertical="center" wrapText="1"/>
    </xf>
    <xf numFmtId="0" fontId="1" fillId="24" borderId="17" xfId="32" applyFill="1" applyBorder="1" applyAlignment="1">
      <alignment horizontal="left" vertical="center" wrapText="1"/>
    </xf>
    <xf numFmtId="0" fontId="21" fillId="0" borderId="61"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62" xfId="0" applyFont="1" applyBorder="1" applyAlignment="1">
      <alignment horizontal="center" vertical="center" wrapText="1"/>
    </xf>
    <xf numFmtId="0" fontId="21" fillId="0" borderId="21"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21" fillId="0" borderId="24" xfId="0" applyFont="1" applyBorder="1" applyAlignment="1" applyProtection="1">
      <alignment horizontal="center" vertical="center"/>
      <protection locked="0"/>
    </xf>
    <xf numFmtId="0" fontId="21" fillId="0" borderId="24" xfId="32" applyFont="1" applyBorder="1" applyAlignment="1">
      <alignment horizontal="center" vertical="center" wrapText="1"/>
    </xf>
    <xf numFmtId="0" fontId="36" fillId="30" borderId="21" xfId="0" applyFont="1" applyFill="1" applyBorder="1" applyAlignment="1">
      <alignment horizontal="center" vertical="center" wrapText="1"/>
    </xf>
    <xf numFmtId="0" fontId="36" fillId="30" borderId="63" xfId="0" applyFont="1" applyFill="1" applyBorder="1" applyAlignment="1">
      <alignment horizontal="center" vertical="center" wrapText="1"/>
    </xf>
    <xf numFmtId="0" fontId="32" fillId="30" borderId="34" xfId="0" applyFont="1" applyFill="1" applyBorder="1" applyAlignment="1">
      <alignment horizontal="center" vertical="center" wrapText="1"/>
    </xf>
    <xf numFmtId="0" fontId="32" fillId="30" borderId="36" xfId="0" applyFont="1" applyFill="1" applyBorder="1" applyAlignment="1">
      <alignment horizontal="center" vertical="center" wrapText="1"/>
    </xf>
    <xf numFmtId="9" fontId="29" fillId="0" borderId="21" xfId="34" applyFont="1" applyBorder="1" applyAlignment="1" applyProtection="1">
      <alignment horizontal="center" vertical="center" wrapText="1"/>
      <protection locked="0"/>
    </xf>
    <xf numFmtId="9" fontId="29" fillId="0" borderId="59" xfId="34" applyFont="1" applyBorder="1" applyAlignment="1" applyProtection="1">
      <alignment horizontal="center" vertical="center" wrapText="1"/>
      <protection locked="0"/>
    </xf>
    <xf numFmtId="9" fontId="29" fillId="0" borderId="63" xfId="34" applyFont="1" applyBorder="1" applyAlignment="1" applyProtection="1">
      <alignment horizontal="center" vertical="center" wrapText="1"/>
      <protection locked="0"/>
    </xf>
    <xf numFmtId="0" fontId="36" fillId="30" borderId="22" xfId="0" applyFont="1" applyFill="1" applyBorder="1" applyAlignment="1">
      <alignment horizontal="center" vertical="center" wrapText="1"/>
    </xf>
    <xf numFmtId="0" fontId="36" fillId="30" borderId="41" xfId="0" applyFont="1" applyFill="1" applyBorder="1" applyAlignment="1">
      <alignment horizontal="center" vertical="center" wrapText="1"/>
    </xf>
    <xf numFmtId="0" fontId="36" fillId="30" borderId="55" xfId="0" applyFont="1" applyFill="1" applyBorder="1" applyAlignment="1">
      <alignment horizontal="center" vertical="center" wrapText="1"/>
    </xf>
    <xf numFmtId="0" fontId="36" fillId="30" borderId="11" xfId="0" applyFont="1" applyFill="1" applyBorder="1" applyAlignment="1">
      <alignment horizontal="center" vertical="center" wrapText="1"/>
    </xf>
    <xf numFmtId="0" fontId="36" fillId="30" borderId="13" xfId="0" applyFont="1" applyFill="1" applyBorder="1" applyAlignment="1">
      <alignment horizontal="center" vertical="center" wrapText="1"/>
    </xf>
    <xf numFmtId="0" fontId="36" fillId="30" borderId="56" xfId="0" applyFont="1" applyFill="1" applyBorder="1" applyAlignment="1">
      <alignment horizontal="center" vertical="center" wrapText="1"/>
    </xf>
    <xf numFmtId="0" fontId="36" fillId="30" borderId="0" xfId="0" applyFont="1" applyFill="1" applyAlignment="1">
      <alignment horizontal="center" vertical="center" wrapText="1"/>
    </xf>
    <xf numFmtId="0" fontId="36" fillId="30" borderId="27" xfId="0" applyFont="1" applyFill="1" applyBorder="1" applyAlignment="1">
      <alignment horizontal="center" vertical="center" wrapText="1"/>
    </xf>
    <xf numFmtId="0" fontId="36" fillId="30" borderId="50" xfId="0" applyFont="1" applyFill="1" applyBorder="1" applyAlignment="1">
      <alignment horizontal="center" vertical="center" wrapText="1"/>
    </xf>
    <xf numFmtId="0" fontId="36" fillId="30" borderId="51" xfId="0" applyFont="1" applyFill="1" applyBorder="1" applyAlignment="1">
      <alignment horizontal="center" vertical="center" wrapText="1"/>
    </xf>
    <xf numFmtId="0" fontId="36" fillId="30" borderId="57" xfId="0" applyFont="1" applyFill="1" applyBorder="1" applyAlignment="1">
      <alignment horizontal="center" vertical="center" wrapText="1"/>
    </xf>
    <xf numFmtId="0" fontId="21" fillId="0" borderId="60" xfId="0" applyFont="1" applyBorder="1" applyAlignment="1" applyProtection="1">
      <alignment horizontal="center" vertical="top" wrapText="1"/>
      <protection locked="0"/>
    </xf>
    <xf numFmtId="0" fontId="21" fillId="0" borderId="45" xfId="0" applyFont="1" applyBorder="1" applyAlignment="1" applyProtection="1">
      <alignment horizontal="center" vertical="top" wrapText="1"/>
      <protection locked="0"/>
    </xf>
    <xf numFmtId="0" fontId="21" fillId="0" borderId="46" xfId="0" applyFont="1" applyBorder="1" applyAlignment="1" applyProtection="1">
      <alignment horizontal="center" vertical="top" wrapText="1"/>
      <protection locked="0"/>
    </xf>
    <xf numFmtId="0" fontId="21" fillId="0" borderId="50" xfId="0" applyFont="1" applyBorder="1" applyAlignment="1" applyProtection="1">
      <alignment horizontal="center" vertical="top" wrapText="1"/>
      <protection locked="0"/>
    </xf>
    <xf numFmtId="0" fontId="21" fillId="0" borderId="51" xfId="0" applyFont="1" applyBorder="1" applyAlignment="1" applyProtection="1">
      <alignment horizontal="center" vertical="top" wrapText="1"/>
      <protection locked="0"/>
    </xf>
    <xf numFmtId="0" fontId="21" fillId="0" borderId="57" xfId="0" applyFont="1" applyBorder="1" applyAlignment="1" applyProtection="1">
      <alignment horizontal="center" vertical="top" wrapText="1"/>
      <protection locked="0"/>
    </xf>
    <xf numFmtId="0" fontId="21" fillId="0" borderId="65" xfId="0" applyFont="1" applyBorder="1" applyAlignment="1" applyProtection="1">
      <alignment horizontal="center" vertical="top" wrapText="1"/>
      <protection locked="0"/>
    </xf>
    <xf numFmtId="0" fontId="21" fillId="0" borderId="29" xfId="0" applyFont="1" applyBorder="1" applyAlignment="1" applyProtection="1">
      <alignment horizontal="center" vertical="top" wrapText="1"/>
      <protection locked="0"/>
    </xf>
    <xf numFmtId="0" fontId="21" fillId="0" borderId="30" xfId="0" applyFont="1" applyBorder="1" applyAlignment="1" applyProtection="1">
      <alignment horizontal="center" vertical="top" wrapText="1"/>
      <protection locked="0"/>
    </xf>
    <xf numFmtId="0" fontId="21" fillId="0" borderId="72" xfId="32" applyFont="1" applyBorder="1" applyAlignment="1" applyProtection="1">
      <alignment horizontal="left" vertical="center" wrapText="1"/>
      <protection locked="0"/>
    </xf>
    <xf numFmtId="0" fontId="21" fillId="0" borderId="51" xfId="32" applyFont="1" applyBorder="1" applyAlignment="1" applyProtection="1">
      <alignment horizontal="left" vertical="center" wrapText="1"/>
      <protection locked="0"/>
    </xf>
    <xf numFmtId="0" fontId="21" fillId="0" borderId="57" xfId="32" applyFont="1" applyBorder="1" applyAlignment="1" applyProtection="1">
      <alignment horizontal="left" vertical="center" wrapText="1"/>
      <protection locked="0"/>
    </xf>
    <xf numFmtId="0" fontId="36" fillId="30" borderId="64" xfId="0" applyFont="1" applyFill="1" applyBorder="1" applyAlignment="1">
      <alignment horizontal="center" vertical="center" wrapText="1"/>
    </xf>
    <xf numFmtId="0" fontId="36" fillId="30" borderId="58" xfId="0" applyFont="1" applyFill="1" applyBorder="1" applyAlignment="1">
      <alignment horizontal="center" vertical="center" wrapText="1"/>
    </xf>
    <xf numFmtId="0" fontId="36" fillId="30" borderId="48" xfId="0" applyFont="1" applyFill="1" applyBorder="1" applyAlignment="1">
      <alignment horizontal="center" vertical="center" wrapText="1"/>
    </xf>
    <xf numFmtId="0" fontId="36" fillId="30" borderId="37" xfId="0" applyFont="1" applyFill="1" applyBorder="1" applyAlignment="1">
      <alignment horizontal="center" vertical="center" wrapText="1"/>
    </xf>
    <xf numFmtId="0" fontId="36" fillId="30" borderId="47" xfId="0" applyFont="1" applyFill="1" applyBorder="1" applyAlignment="1">
      <alignment horizontal="center" vertical="center" wrapText="1"/>
    </xf>
    <xf numFmtId="0" fontId="32" fillId="30" borderId="60" xfId="0" applyFont="1" applyFill="1" applyBorder="1" applyAlignment="1">
      <alignment horizontal="center" vertical="center" wrapText="1"/>
    </xf>
    <xf numFmtId="0" fontId="32" fillId="30" borderId="66" xfId="0" applyFont="1" applyFill="1" applyBorder="1" applyAlignment="1">
      <alignment horizontal="center" vertical="center" wrapText="1"/>
    </xf>
    <xf numFmtId="0" fontId="21" fillId="0" borderId="60" xfId="0" applyFont="1" applyBorder="1" applyAlignment="1" applyProtection="1">
      <alignment horizontal="left" vertical="top" wrapText="1"/>
      <protection locked="0"/>
    </xf>
    <xf numFmtId="0" fontId="21" fillId="0" borderId="45" xfId="0" applyFont="1" applyBorder="1" applyAlignment="1" applyProtection="1">
      <alignment horizontal="left" vertical="top" wrapText="1"/>
      <protection locked="0"/>
    </xf>
    <xf numFmtId="0" fontId="21" fillId="0" borderId="46" xfId="0" applyFont="1" applyBorder="1" applyAlignment="1" applyProtection="1">
      <alignment horizontal="left" vertical="top" wrapText="1"/>
      <protection locked="0"/>
    </xf>
    <xf numFmtId="0" fontId="21" fillId="0" borderId="65" xfId="0" applyFont="1" applyBorder="1" applyAlignment="1" applyProtection="1">
      <alignment horizontal="left" vertical="top" wrapText="1"/>
      <protection locked="0"/>
    </xf>
    <xf numFmtId="0" fontId="21" fillId="0" borderId="29" xfId="0" applyFont="1" applyBorder="1" applyAlignment="1" applyProtection="1">
      <alignment horizontal="left" vertical="top" wrapText="1"/>
      <protection locked="0"/>
    </xf>
    <xf numFmtId="0" fontId="21" fillId="0" borderId="30" xfId="0" applyFont="1" applyBorder="1" applyAlignment="1" applyProtection="1">
      <alignment horizontal="left" vertical="top" wrapText="1"/>
      <protection locked="0"/>
    </xf>
    <xf numFmtId="0" fontId="21" fillId="0" borderId="50" xfId="0" applyFont="1" applyBorder="1" applyAlignment="1" applyProtection="1">
      <alignment horizontal="left" vertical="top" wrapText="1"/>
      <protection locked="0"/>
    </xf>
    <xf numFmtId="0" fontId="21" fillId="0" borderId="51" xfId="0" applyFont="1" applyBorder="1" applyAlignment="1" applyProtection="1">
      <alignment horizontal="left" vertical="top" wrapText="1"/>
      <protection locked="0"/>
    </xf>
    <xf numFmtId="0" fontId="21" fillId="0" borderId="57" xfId="0" applyFont="1" applyBorder="1" applyAlignment="1" applyProtection="1">
      <alignment horizontal="left" vertical="top" wrapText="1"/>
      <protection locked="0"/>
    </xf>
    <xf numFmtId="0" fontId="29" fillId="0" borderId="0" xfId="32" applyFont="1" applyAlignment="1" applyProtection="1">
      <alignment horizontal="justify" vertical="center" wrapText="1"/>
      <protection locked="0"/>
    </xf>
    <xf numFmtId="0" fontId="29" fillId="0" borderId="27" xfId="32" applyFont="1" applyBorder="1" applyAlignment="1" applyProtection="1">
      <alignment horizontal="justify" vertical="center" wrapText="1"/>
      <protection locked="0"/>
    </xf>
    <xf numFmtId="0" fontId="29" fillId="0" borderId="16" xfId="0" applyFont="1" applyBorder="1" applyAlignment="1">
      <alignment horizontal="center" vertical="center" wrapText="1"/>
    </xf>
    <xf numFmtId="0" fontId="29" fillId="0" borderId="14" xfId="0" applyFont="1" applyBorder="1" applyAlignment="1">
      <alignment horizontal="center" vertical="center" wrapText="1"/>
    </xf>
    <xf numFmtId="0" fontId="21" fillId="0" borderId="34" xfId="0" applyFont="1" applyBorder="1" applyAlignment="1" applyProtection="1">
      <alignment horizontal="center" vertical="top" wrapText="1"/>
      <protection locked="0"/>
    </xf>
    <xf numFmtId="0" fontId="21" fillId="0" borderId="35" xfId="0" applyFont="1" applyBorder="1" applyAlignment="1" applyProtection="1">
      <alignment horizontal="center" vertical="top" wrapText="1"/>
      <protection locked="0"/>
    </xf>
    <xf numFmtId="0" fontId="21" fillId="0" borderId="67" xfId="0" applyFont="1" applyBorder="1" applyAlignment="1" applyProtection="1">
      <alignment horizontal="center" vertical="top" wrapText="1"/>
      <protection locked="0"/>
    </xf>
    <xf numFmtId="41" fontId="29" fillId="0" borderId="21" xfId="43" applyFont="1" applyBorder="1" applyAlignment="1" applyProtection="1">
      <alignment horizontal="center" vertical="center" wrapText="1"/>
      <protection locked="0"/>
    </xf>
    <xf numFmtId="41" fontId="29" fillId="0" borderId="47" xfId="43" applyFont="1" applyBorder="1" applyAlignment="1" applyProtection="1">
      <alignment horizontal="center" vertical="center" wrapText="1"/>
      <protection locked="0"/>
    </xf>
    <xf numFmtId="41" fontId="29" fillId="0" borderId="63" xfId="43" applyFont="1" applyBorder="1" applyAlignment="1" applyProtection="1">
      <alignment horizontal="center" vertical="center" wrapText="1"/>
      <protection locked="0"/>
    </xf>
    <xf numFmtId="9" fontId="29" fillId="29" borderId="60" xfId="42" applyNumberFormat="1" applyFont="1" applyFill="1" applyBorder="1" applyAlignment="1">
      <alignment horizontal="center" vertical="center"/>
    </xf>
    <xf numFmtId="9" fontId="29" fillId="29" borderId="56" xfId="42" applyNumberFormat="1" applyFont="1" applyFill="1" applyBorder="1" applyAlignment="1">
      <alignment horizontal="center" vertical="center"/>
    </xf>
    <xf numFmtId="9" fontId="29" fillId="29" borderId="65" xfId="42" applyNumberFormat="1" applyFont="1" applyFill="1" applyBorder="1" applyAlignment="1">
      <alignment horizontal="center" vertical="center"/>
    </xf>
    <xf numFmtId="0" fontId="21" fillId="0" borderId="44" xfId="0" applyFont="1" applyBorder="1" applyAlignment="1">
      <alignment horizontal="center" vertical="center" wrapText="1"/>
    </xf>
    <xf numFmtId="0" fontId="21" fillId="0" borderId="26"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53" xfId="0" applyFont="1" applyBorder="1" applyAlignment="1" applyProtection="1">
      <alignment horizontal="center"/>
      <protection locked="0"/>
    </xf>
    <xf numFmtId="0" fontId="21" fillId="0" borderId="54" xfId="0" applyFont="1" applyBorder="1" applyAlignment="1" applyProtection="1">
      <alignment horizontal="center"/>
      <protection locked="0"/>
    </xf>
    <xf numFmtId="0" fontId="21" fillId="0" borderId="68" xfId="0" applyFont="1" applyBorder="1" applyAlignment="1" applyProtection="1">
      <alignment horizontal="center"/>
      <protection locked="0"/>
    </xf>
    <xf numFmtId="0" fontId="21" fillId="0" borderId="60" xfId="0" applyFont="1" applyBorder="1" applyAlignment="1" applyProtection="1">
      <alignment horizontal="center" vertical="center" wrapText="1"/>
      <protection locked="0"/>
    </xf>
    <xf numFmtId="0" fontId="21" fillId="0" borderId="45" xfId="0" applyFont="1" applyBorder="1" applyAlignment="1" applyProtection="1">
      <alignment horizontal="center" vertical="center" wrapText="1"/>
      <protection locked="0"/>
    </xf>
    <xf numFmtId="0" fontId="21" fillId="0" borderId="46" xfId="0" applyFont="1" applyBorder="1" applyAlignment="1" applyProtection="1">
      <alignment horizontal="center" vertical="center" wrapText="1"/>
      <protection locked="0"/>
    </xf>
    <xf numFmtId="0" fontId="21" fillId="0" borderId="56"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27" xfId="0" applyFont="1" applyBorder="1" applyAlignment="1" applyProtection="1">
      <alignment horizontal="center" vertical="center" wrapText="1"/>
      <protection locked="0"/>
    </xf>
    <xf numFmtId="0" fontId="21" fillId="0" borderId="65" xfId="0" applyFont="1" applyBorder="1" applyAlignment="1" applyProtection="1">
      <alignment horizontal="center" vertical="center" wrapText="1"/>
      <protection locked="0"/>
    </xf>
    <xf numFmtId="0" fontId="21" fillId="0" borderId="29" xfId="0" applyFont="1" applyBorder="1" applyAlignment="1" applyProtection="1">
      <alignment horizontal="center" vertical="center" wrapText="1"/>
      <protection locked="0"/>
    </xf>
    <xf numFmtId="0" fontId="21" fillId="0" borderId="30" xfId="0" applyFont="1" applyBorder="1" applyAlignment="1" applyProtection="1">
      <alignment horizontal="center" vertical="center" wrapText="1"/>
      <protection locked="0"/>
    </xf>
    <xf numFmtId="42" fontId="29" fillId="0" borderId="21" xfId="42" applyFont="1" applyBorder="1" applyAlignment="1" applyProtection="1">
      <alignment horizontal="center" vertical="center" wrapText="1"/>
      <protection locked="0"/>
    </xf>
    <xf numFmtId="42" fontId="29" fillId="0" borderId="47" xfId="42" applyFont="1" applyBorder="1" applyAlignment="1" applyProtection="1">
      <alignment horizontal="center" vertical="center" wrapText="1"/>
      <protection locked="0"/>
    </xf>
    <xf numFmtId="42" fontId="29" fillId="0" borderId="63" xfId="42" applyFont="1" applyBorder="1" applyAlignment="1" applyProtection="1">
      <alignment horizontal="center" vertical="center" wrapText="1"/>
      <protection locked="0"/>
    </xf>
    <xf numFmtId="42" fontId="21" fillId="0" borderId="21" xfId="42" applyFont="1" applyBorder="1" applyAlignment="1" applyProtection="1">
      <alignment horizontal="center" vertical="center" wrapText="1"/>
      <protection locked="0"/>
    </xf>
    <xf numFmtId="42" fontId="21" fillId="0" borderId="47" xfId="42" applyFont="1" applyBorder="1" applyAlignment="1" applyProtection="1">
      <alignment horizontal="center" vertical="center" wrapText="1"/>
      <protection locked="0"/>
    </xf>
    <xf numFmtId="42" fontId="21" fillId="0" borderId="63" xfId="42" applyFont="1" applyBorder="1" applyAlignment="1" applyProtection="1">
      <alignment horizontal="center" vertical="center" wrapText="1"/>
      <protection locked="0"/>
    </xf>
    <xf numFmtId="0" fontId="36" fillId="30" borderId="49" xfId="0" applyFont="1" applyFill="1" applyBorder="1" applyAlignment="1">
      <alignment horizontal="center" vertical="center" wrapText="1"/>
    </xf>
    <xf numFmtId="0" fontId="36" fillId="30" borderId="73" xfId="0" applyFont="1" applyFill="1" applyBorder="1" applyAlignment="1">
      <alignment horizontal="center" vertical="center" wrapText="1"/>
    </xf>
    <xf numFmtId="0" fontId="36" fillId="30" borderId="34" xfId="0" applyFont="1" applyFill="1" applyBorder="1" applyAlignment="1">
      <alignment horizontal="center" vertical="center" wrapText="1"/>
    </xf>
    <xf numFmtId="0" fontId="36" fillId="30" borderId="35" xfId="0" applyFont="1" applyFill="1" applyBorder="1" applyAlignment="1">
      <alignment horizontal="center" vertical="center" wrapText="1"/>
    </xf>
    <xf numFmtId="0" fontId="36" fillId="30" borderId="67" xfId="0" applyFont="1" applyFill="1" applyBorder="1" applyAlignment="1">
      <alignment horizontal="center" vertical="center" wrapText="1"/>
    </xf>
    <xf numFmtId="0" fontId="1" fillId="0" borderId="12" xfId="32" applyBorder="1" applyAlignment="1">
      <alignment horizontal="left" vertical="center" wrapText="1"/>
    </xf>
    <xf numFmtId="0" fontId="1" fillId="0" borderId="11" xfId="32" applyBorder="1" applyAlignment="1">
      <alignment horizontal="left" vertical="center" wrapText="1"/>
    </xf>
    <xf numFmtId="0" fontId="1" fillId="0" borderId="13" xfId="32" applyBorder="1" applyAlignment="1">
      <alignment horizontal="left" vertical="center" wrapText="1"/>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0]" xfId="43" builtinId="6"/>
    <cellStyle name="Moneda [0]" xfId="42" builtinId="7"/>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6">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1" defaultTableStyle="TableStyleMedium2" defaultPivotStyle="PivotStyleLight16">
    <tableStyle name="Invisible" pivot="0" table="0" count="0" xr9:uid="{0AF136CC-23EF-4B2F-A738-98320019C958}"/>
  </tableStyles>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4.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1.xml"/><Relationship Id="rId28" Type="http://schemas.openxmlformats.org/officeDocument/2006/relationships/customXml" Target="../customXml/item6.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780273367468415E-2"/>
          <c:y val="5.6356073567065137E-2"/>
          <c:w val="0.9231049725341709"/>
          <c:h val="0.70759709723863307"/>
        </c:manualLayout>
      </c:layout>
      <c:barChart>
        <c:barDir val="col"/>
        <c:grouping val="clustered"/>
        <c:varyColors val="0"/>
        <c:ser>
          <c:idx val="0"/>
          <c:order val="0"/>
          <c:tx>
            <c:strRef>
              <c:f>'1. Ejec. pptal'!$C$47</c:f>
              <c:strCache>
                <c:ptCount val="1"/>
                <c:pt idx="0">
                  <c:v>Meta sector MinCIT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Ejec. pptal'!$D$46:$O$46</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Ejec. pptal'!$D$47:$O$47</c:f>
              <c:numCache>
                <c:formatCode>0.0%</c:formatCode>
                <c:ptCount val="12"/>
                <c:pt idx="0">
                  <c:v>3.3000000000000002E-2</c:v>
                </c:pt>
                <c:pt idx="1">
                  <c:v>0.08</c:v>
                </c:pt>
                <c:pt idx="2">
                  <c:v>0.14799999999999999</c:v>
                </c:pt>
                <c:pt idx="3">
                  <c:v>0.223</c:v>
                </c:pt>
                <c:pt idx="4">
                  <c:v>0.33</c:v>
                </c:pt>
                <c:pt idx="5">
                  <c:v>0.38</c:v>
                </c:pt>
                <c:pt idx="6">
                  <c:v>0.44500000000000001</c:v>
                </c:pt>
                <c:pt idx="7">
                  <c:v>0.51200000000000001</c:v>
                </c:pt>
                <c:pt idx="8">
                  <c:v>0.57599999999999996</c:v>
                </c:pt>
                <c:pt idx="9" formatCode="0%">
                  <c:v>0.63600000000000001</c:v>
                </c:pt>
                <c:pt idx="10" formatCode="0%">
                  <c:v>0.70899999999999996</c:v>
                </c:pt>
                <c:pt idx="11" formatCode="0%">
                  <c:v>0.95099999999999996</c:v>
                </c:pt>
              </c:numCache>
            </c:numRef>
          </c:val>
          <c:extLst>
            <c:ext xmlns:c16="http://schemas.microsoft.com/office/drawing/2014/chart" uri="{C3380CC4-5D6E-409C-BE32-E72D297353CC}">
              <c16:uniqueId val="{00000000-7FC7-4C70-AB0C-4CFD12246538}"/>
            </c:ext>
          </c:extLst>
        </c:ser>
        <c:ser>
          <c:idx val="1"/>
          <c:order val="1"/>
          <c:tx>
            <c:strRef>
              <c:f>'1. Ejec. pptal'!$C$48</c:f>
              <c:strCache>
                <c:ptCount val="1"/>
                <c:pt idx="0">
                  <c:v>% recursos obligados real entidad</c:v>
                </c:pt>
              </c:strCache>
            </c:strRef>
          </c:tx>
          <c:spPr>
            <a:solidFill>
              <a:schemeClr val="accent2"/>
            </a:solidFill>
            <a:ln>
              <a:noFill/>
            </a:ln>
            <a:effectLst/>
          </c:spPr>
          <c:invertIfNegative val="0"/>
          <c:dLbls>
            <c:dLbl>
              <c:idx val="0"/>
              <c:layout>
                <c:manualLayout>
                  <c:x val="7.2859744990892263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C7-4C70-AB0C-4CFD12246538}"/>
                </c:ext>
              </c:extLst>
            </c:dLbl>
            <c:dLbl>
              <c:idx val="1"/>
              <c:layout>
                <c:manualLayout>
                  <c:x val="5.8287795992714025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FC7-4C70-AB0C-4CFD12246538}"/>
                </c:ext>
              </c:extLst>
            </c:dLbl>
            <c:dLbl>
              <c:idx val="2"/>
              <c:layout>
                <c:manualLayout>
                  <c:x val="5.8287795992714025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FC7-4C70-AB0C-4CFD12246538}"/>
                </c:ext>
              </c:extLst>
            </c:dLbl>
            <c:dLbl>
              <c:idx val="3"/>
              <c:layout>
                <c:manualLayout>
                  <c:x val="1.0200364298724901E-2"/>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C7-4C70-AB0C-4CFD12246538}"/>
                </c:ext>
              </c:extLst>
            </c:dLbl>
            <c:dLbl>
              <c:idx val="4"/>
              <c:layout>
                <c:manualLayout>
                  <c:x val="7.2859744990892532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C7-4C70-AB0C-4CFD12246538}"/>
                </c:ext>
              </c:extLst>
            </c:dLbl>
            <c:dLbl>
              <c:idx val="5"/>
              <c:layout>
                <c:manualLayout>
                  <c:x val="8.7431693989069963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C7-4C70-AB0C-4CFD12246538}"/>
                </c:ext>
              </c:extLst>
            </c:dLbl>
            <c:dLbl>
              <c:idx val="6"/>
              <c:layout>
                <c:manualLayout>
                  <c:x val="1.3114754098360656E-2"/>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C7-4C70-AB0C-4CFD12246538}"/>
                </c:ext>
              </c:extLst>
            </c:dLbl>
            <c:dLbl>
              <c:idx val="7"/>
              <c:layout>
                <c:manualLayout>
                  <c:x val="1.0200364298724954E-2"/>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C7-4C70-AB0C-4CFD12246538}"/>
                </c:ext>
              </c:extLst>
            </c:dLbl>
            <c:dLbl>
              <c:idx val="8"/>
              <c:layout>
                <c:manualLayout>
                  <c:x val="7.2859744990892532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C7-4C70-AB0C-4CFD12246538}"/>
                </c:ext>
              </c:extLst>
            </c:dLbl>
            <c:dLbl>
              <c:idx val="9"/>
              <c:layout>
                <c:manualLayout>
                  <c:x val="8.7431693989069963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C7-4C70-AB0C-4CFD12246538}"/>
                </c:ext>
              </c:extLst>
            </c:dLbl>
            <c:dLbl>
              <c:idx val="10"/>
              <c:layout>
                <c:manualLayout>
                  <c:x val="7.2859744990893599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C7-4C70-AB0C-4CFD12246538}"/>
                </c:ext>
              </c:extLst>
            </c:dLbl>
            <c:dLbl>
              <c:idx val="11"/>
              <c:layout>
                <c:manualLayout>
                  <c:x val="5.8287795992714025E-3"/>
                  <c:y val="-9.392570424069151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C7-4C70-AB0C-4CFD1224653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Ejec. pptal'!$D$46:$O$46</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'1. Ejec. pptal'!$D$48:$O$48</c:f>
              <c:numCache>
                <c:formatCode>0.0%</c:formatCode>
                <c:ptCount val="12"/>
                <c:pt idx="0">
                  <c:v>3.1532372821060119E-2</c:v>
                </c:pt>
                <c:pt idx="1">
                  <c:v>7.700106723585913E-2</c:v>
                </c:pt>
                <c:pt idx="2">
                  <c:v>0.13995019565990752</c:v>
                </c:pt>
                <c:pt idx="3">
                  <c:v>0.19584667378157239</c:v>
                </c:pt>
                <c:pt idx="4">
                  <c:v>0.25673247954464601</c:v>
                </c:pt>
                <c:pt idx="5">
                  <c:v>0.36128157239416575</c:v>
                </c:pt>
                <c:pt idx="6">
                  <c:v>0.42969139096406972</c:v>
                </c:pt>
                <c:pt idx="7">
                  <c:v>0.4859747420846674</c:v>
                </c:pt>
                <c:pt idx="8">
                  <c:v>0.56263340448239063</c:v>
                </c:pt>
                <c:pt idx="9">
                  <c:v>0.56720028459622907</c:v>
                </c:pt>
                <c:pt idx="10">
                  <c:v>0.63290199217360366</c:v>
                </c:pt>
                <c:pt idx="11">
                  <c:v>0.78408039843472077</c:v>
                </c:pt>
              </c:numCache>
            </c:numRef>
          </c:val>
          <c:extLst>
            <c:ext xmlns:c16="http://schemas.microsoft.com/office/drawing/2014/chart" uri="{C3380CC4-5D6E-409C-BE32-E72D297353CC}">
              <c16:uniqueId val="{00000001-7FC7-4C70-AB0C-4CFD12246538}"/>
            </c:ext>
          </c:extLst>
        </c:ser>
        <c:dLbls>
          <c:dLblPos val="outEnd"/>
          <c:showLegendKey val="0"/>
          <c:showVal val="1"/>
          <c:showCatName val="0"/>
          <c:showSerName val="0"/>
          <c:showPercent val="0"/>
          <c:showBubbleSize val="0"/>
        </c:dLbls>
        <c:gapWidth val="219"/>
        <c:overlap val="-27"/>
        <c:axId val="1076652016"/>
        <c:axId val="1076651536"/>
      </c:barChart>
      <c:catAx>
        <c:axId val="1076652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6651536"/>
        <c:crosses val="autoZero"/>
        <c:auto val="1"/>
        <c:lblAlgn val="ctr"/>
        <c:lblOffset val="100"/>
        <c:noMultiLvlLbl val="0"/>
      </c:catAx>
      <c:valAx>
        <c:axId val="10766515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6652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'2. Medi. recuado'!$C$47</c:f>
              <c:strCache>
                <c:ptCount val="1"/>
                <c:pt idx="0">
                  <c:v>% Recuado real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Medi. recuado'!$F$45,'2. Medi. recuado'!$I$45,'2. Medi. recuado'!$L$45,'2. Medi. recuado'!$O$45)</c:f>
              <c:strCache>
                <c:ptCount val="4"/>
                <c:pt idx="0">
                  <c:v>MAR</c:v>
                </c:pt>
                <c:pt idx="1">
                  <c:v>JUN</c:v>
                </c:pt>
                <c:pt idx="2">
                  <c:v>SEP</c:v>
                </c:pt>
                <c:pt idx="3">
                  <c:v>DIC</c:v>
                </c:pt>
              </c:strCache>
            </c:strRef>
          </c:cat>
          <c:val>
            <c:numRef>
              <c:f>('2. Medi. recuado'!$F$47,'2. Medi. recuado'!$I$47,'2. Medi. recuado'!$L$47,'2. Medi. recuado'!$O$47)</c:f>
              <c:numCache>
                <c:formatCode>0.0%</c:formatCode>
                <c:ptCount val="4"/>
                <c:pt idx="0">
                  <c:v>3.1474968670550184E-2</c:v>
                </c:pt>
                <c:pt idx="1">
                  <c:v>7.6641951114601078E-2</c:v>
                </c:pt>
                <c:pt idx="2">
                  <c:v>0.86081643029707622</c:v>
                </c:pt>
                <c:pt idx="3">
                  <c:v>0.97080847892221722</c:v>
                </c:pt>
              </c:numCache>
            </c:numRef>
          </c:val>
          <c:extLst>
            <c:ext xmlns:c16="http://schemas.microsoft.com/office/drawing/2014/chart" uri="{C3380CC4-5D6E-409C-BE32-E72D297353CC}">
              <c16:uniqueId val="{00000001-8D5C-44AD-9D14-24238F21DBAC}"/>
            </c:ext>
          </c:extLst>
        </c:ser>
        <c:dLbls>
          <c:showLegendKey val="0"/>
          <c:showVal val="0"/>
          <c:showCatName val="0"/>
          <c:showSerName val="0"/>
          <c:showPercent val="0"/>
          <c:showBubbleSize val="0"/>
        </c:dLbls>
        <c:gapWidth val="219"/>
        <c:axId val="290032655"/>
        <c:axId val="290022095"/>
      </c:barChart>
      <c:lineChart>
        <c:grouping val="standard"/>
        <c:varyColors val="0"/>
        <c:ser>
          <c:idx val="0"/>
          <c:order val="0"/>
          <c:tx>
            <c:strRef>
              <c:f>'2. Medi. recuado'!$C$46</c:f>
              <c:strCache>
                <c:ptCount val="1"/>
                <c:pt idx="0">
                  <c:v>Meta</c:v>
                </c:pt>
              </c:strCache>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dLbl>
              <c:idx val="0"/>
              <c:layout>
                <c:manualLayout>
                  <c:x val="3.3673783236289202E-2"/>
                  <c:y val="4.1585453604795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5C-44AD-9D14-24238F21DBAC}"/>
                </c:ext>
              </c:extLst>
            </c:dLbl>
            <c:dLbl>
              <c:idx val="1"/>
              <c:layout>
                <c:manualLayout>
                  <c:x val="1.980810778605247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5C-44AD-9D14-24238F21DBAC}"/>
                </c:ext>
              </c:extLst>
            </c:dLbl>
            <c:dLbl>
              <c:idx val="2"/>
              <c:layout>
                <c:manualLayout>
                  <c:x val="-7.26288895337295E-17"/>
                  <c:y val="-3.63872719041962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D5C-44AD-9D14-24238F21DBA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Medi. recuado'!$F$45,'2. Medi. recuado'!$I$45,'2. Medi. recuado'!$L$45,'2. Medi. recuado'!$O$45)</c:f>
              <c:strCache>
                <c:ptCount val="4"/>
                <c:pt idx="0">
                  <c:v>MAR</c:v>
                </c:pt>
                <c:pt idx="1">
                  <c:v>JUN</c:v>
                </c:pt>
                <c:pt idx="2">
                  <c:v>SEP</c:v>
                </c:pt>
                <c:pt idx="3">
                  <c:v>DIC</c:v>
                </c:pt>
              </c:strCache>
            </c:strRef>
          </c:cat>
          <c:val>
            <c:numRef>
              <c:f>('2. Medi. recuado'!$F$46,'2. Medi. recuado'!$I$46,'2. Medi. recuado'!$L$46,'2. Medi. recuado'!$O$46)</c:f>
              <c:numCache>
                <c:formatCode>0%</c:formatCode>
                <c:ptCount val="4"/>
                <c:pt idx="0">
                  <c:v>0.03</c:v>
                </c:pt>
                <c:pt idx="1">
                  <c:v>7.0000000000000007E-2</c:v>
                </c:pt>
                <c:pt idx="2">
                  <c:v>0.9</c:v>
                </c:pt>
                <c:pt idx="3">
                  <c:v>0.95</c:v>
                </c:pt>
              </c:numCache>
            </c:numRef>
          </c:val>
          <c:smooth val="0"/>
          <c:extLst>
            <c:ext xmlns:c16="http://schemas.microsoft.com/office/drawing/2014/chart" uri="{C3380CC4-5D6E-409C-BE32-E72D297353CC}">
              <c16:uniqueId val="{00000000-8D5C-44AD-9D14-24238F21DBAC}"/>
            </c:ext>
          </c:extLst>
        </c:ser>
        <c:dLbls>
          <c:showLegendKey val="0"/>
          <c:showVal val="0"/>
          <c:showCatName val="0"/>
          <c:showSerName val="0"/>
          <c:showPercent val="0"/>
          <c:showBubbleSize val="0"/>
        </c:dLbls>
        <c:marker val="1"/>
        <c:smooth val="0"/>
        <c:axId val="290032655"/>
        <c:axId val="290022095"/>
      </c:lineChart>
      <c:catAx>
        <c:axId val="2900326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022095"/>
        <c:crosses val="autoZero"/>
        <c:auto val="1"/>
        <c:lblAlgn val="ctr"/>
        <c:lblOffset val="100"/>
        <c:noMultiLvlLbl val="0"/>
      </c:catAx>
      <c:valAx>
        <c:axId val="29002209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00326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 Ejec. pptal'!$C$49</c:f>
              <c:strCache>
                <c:ptCount val="1"/>
                <c:pt idx="0">
                  <c:v>Cumplimiento meta</c:v>
                </c:pt>
              </c:strCache>
            </c:strRef>
          </c:tx>
          <c:invertIfNegative val="0"/>
          <c:cat>
            <c:strRef>
              <c:f>('1. Ejec. pptal'!$F$46,'1. Ejec. pptal'!$I$46,'1. Ejec. pptal'!$L$46,'1. Ejec. pptal'!$O$46,'1. Ejec. pptal'!$P$46)</c:f>
              <c:strCache>
                <c:ptCount val="5"/>
                <c:pt idx="0">
                  <c:v>MAR</c:v>
                </c:pt>
                <c:pt idx="1">
                  <c:v>JUN</c:v>
                </c:pt>
                <c:pt idx="2">
                  <c:v>SEP</c:v>
                </c:pt>
                <c:pt idx="3">
                  <c:v>DIC</c:v>
                </c:pt>
                <c:pt idx="4">
                  <c:v>PROMEDIO</c:v>
                </c:pt>
              </c:strCache>
            </c:strRef>
          </c:cat>
          <c:val>
            <c:numRef>
              <c:f>('1. Ejec. pptal'!$F$49,'1. Ejec. pptal'!$I$49,'1. Ejec. pptal'!$L$49,'1. Ejec. pptal'!$O$49,'1. Ejec. pptal'!$P$47)</c:f>
              <c:numCache>
                <c:formatCode>0%</c:formatCode>
                <c:ptCount val="5"/>
                <c:pt idx="0">
                  <c:v>0.94560943013451026</c:v>
                </c:pt>
                <c:pt idx="1">
                  <c:v>0.95074097998464668</c:v>
                </c:pt>
                <c:pt idx="2">
                  <c:v>0.97679410500415043</c:v>
                </c:pt>
                <c:pt idx="3">
                  <c:v>0.82447991423209344</c:v>
                </c:pt>
                <c:pt idx="4" formatCode="0.0%">
                  <c:v>0.91426154729508557</c:v>
                </c:pt>
              </c:numCache>
            </c:numRef>
          </c:val>
          <c:extLst>
            <c:ext xmlns:c16="http://schemas.microsoft.com/office/drawing/2014/chart" uri="{C3380CC4-5D6E-409C-BE32-E72D297353CC}">
              <c16:uniqueId val="{00000000-9D40-48FA-8B06-597831070166}"/>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('1. Ejec. pptal'!$F$46,'1. Ejec. pptal'!$I$46,'1. Ejec. pptal'!$L$46,'1. Ejec. pptal'!$O$46,'1. Ejec. pptal'!$P$46)</c:f>
              <c:strCache>
                <c:ptCount val="5"/>
                <c:pt idx="0">
                  <c:v>MAR</c:v>
                </c:pt>
                <c:pt idx="1">
                  <c:v>JUN</c:v>
                </c:pt>
                <c:pt idx="2">
                  <c:v>SEP</c:v>
                </c:pt>
                <c:pt idx="3">
                  <c:v>DIC</c:v>
                </c:pt>
                <c:pt idx="4">
                  <c:v>PROMEDIO</c:v>
                </c:pt>
              </c:strCache>
            </c:strRef>
          </c:cat>
          <c:val>
            <c:numRef>
              <c:f>('1. Ejec. pptal'!$F$50,'1. Ejec. pptal'!$I$50,'1. Ejec. pptal'!$L$50,'1. Ejec. pptal'!$O$50,'1. Ejec. pptal'!$P$50)</c:f>
              <c:numCache>
                <c:formatCode>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D40-48FA-8B06-597831070166}"/>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'4. Gestión exp. cobro coactivo'!$C$47</c:f>
              <c:strCache>
                <c:ptCount val="1"/>
                <c:pt idx="0">
                  <c:v>Resultado</c:v>
                </c:pt>
              </c:strCache>
            </c:strRef>
          </c:tx>
          <c:spPr>
            <a:solidFill>
              <a:schemeClr val="accent2"/>
            </a:solidFill>
            <a:ln>
              <a:noFill/>
            </a:ln>
            <a:effectLst/>
          </c:spPr>
          <c:invertIfNegative val="0"/>
          <c:dLbls>
            <c:dLbl>
              <c:idx val="2"/>
              <c:spPr>
                <a:noFill/>
                <a:ln>
                  <a:noFill/>
                </a:ln>
                <a:effectLst/>
              </c:spPr>
              <c:txPr>
                <a:bodyPr rot="0" spcFirstLastPara="1" vertOverflow="ellipsis" vert="horz" wrap="square" lIns="38100" tIns="19050" rIns="38100" bIns="19050" anchor="ctr" anchorCtr="0">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2-F664-472D-8EF2-624FF159DE9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Gestión exp. cobro coactivo'!$F$45,'4. Gestión exp. cobro coactivo'!$I$45,'4. Gestión exp. cobro coactivo'!$L$45,'4. Gestión exp. cobro coactivo'!$O$45)</c:f>
              <c:strCache>
                <c:ptCount val="4"/>
                <c:pt idx="0">
                  <c:v>MAR</c:v>
                </c:pt>
                <c:pt idx="1">
                  <c:v>JUN</c:v>
                </c:pt>
                <c:pt idx="2">
                  <c:v>SEP</c:v>
                </c:pt>
                <c:pt idx="3">
                  <c:v>DIC</c:v>
                </c:pt>
              </c:strCache>
            </c:strRef>
          </c:cat>
          <c:val>
            <c:numRef>
              <c:f>('4. Gestión exp. cobro coactivo'!$F$47,'4. Gestión exp. cobro coactivo'!$I$47,'4. Gestión exp. cobro coactivo'!$L$47,'4. Gestión exp. cobro coactivo'!$O$47)</c:f>
              <c:numCache>
                <c:formatCode>0%</c:formatCode>
                <c:ptCount val="4"/>
                <c:pt idx="0">
                  <c:v>3.1640449438202246E-2</c:v>
                </c:pt>
                <c:pt idx="1">
                  <c:v>4.0237416172049643E-2</c:v>
                </c:pt>
                <c:pt idx="2">
                  <c:v>1.8139353834176721E-2</c:v>
                </c:pt>
                <c:pt idx="3">
                  <c:v>3.325785451457685E-2</c:v>
                </c:pt>
              </c:numCache>
            </c:numRef>
          </c:val>
          <c:extLst>
            <c:ext xmlns:c16="http://schemas.microsoft.com/office/drawing/2014/chart" uri="{C3380CC4-5D6E-409C-BE32-E72D297353CC}">
              <c16:uniqueId val="{00000001-F664-472D-8EF2-624FF159DE98}"/>
            </c:ext>
          </c:extLst>
        </c:ser>
        <c:dLbls>
          <c:showLegendKey val="0"/>
          <c:showVal val="0"/>
          <c:showCatName val="0"/>
          <c:showSerName val="0"/>
          <c:showPercent val="0"/>
          <c:showBubbleSize val="0"/>
        </c:dLbls>
        <c:gapWidth val="219"/>
        <c:axId val="416446895"/>
        <c:axId val="416441615"/>
      </c:barChart>
      <c:lineChart>
        <c:grouping val="standard"/>
        <c:varyColors val="0"/>
        <c:ser>
          <c:idx val="0"/>
          <c:order val="0"/>
          <c:tx>
            <c:strRef>
              <c:f>'4. Gestión exp. cobro coactivo'!$C$46</c:f>
              <c:strCache>
                <c:ptCount val="1"/>
                <c:pt idx="0">
                  <c:v>Meta</c:v>
                </c:pt>
              </c:strCache>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 Gestión exp. cobro coactivo'!$F$45,'4. Gestión exp. cobro coactivo'!$I$45,'4. Gestión exp. cobro coactivo'!$L$45,'4. Gestión exp. cobro coactivo'!$O$45)</c:f>
              <c:strCache>
                <c:ptCount val="4"/>
                <c:pt idx="0">
                  <c:v>MAR</c:v>
                </c:pt>
                <c:pt idx="1">
                  <c:v>JUN</c:v>
                </c:pt>
                <c:pt idx="2">
                  <c:v>SEP</c:v>
                </c:pt>
                <c:pt idx="3">
                  <c:v>DIC</c:v>
                </c:pt>
              </c:strCache>
            </c:strRef>
          </c:cat>
          <c:val>
            <c:numRef>
              <c:f>('4. Gestión exp. cobro coactivo'!$F$46,'4. Gestión exp. cobro coactivo'!$I$46,'4. Gestión exp. cobro coactivo'!$L$46,'4. Gestión exp. cobro coactivo'!$O$46)</c:f>
              <c:numCache>
                <c:formatCode>0%</c:formatCode>
                <c:ptCount val="4"/>
                <c:pt idx="0">
                  <c:v>0.01</c:v>
                </c:pt>
                <c:pt idx="1">
                  <c:v>0.01</c:v>
                </c:pt>
                <c:pt idx="2">
                  <c:v>0.01</c:v>
                </c:pt>
                <c:pt idx="3">
                  <c:v>0.01</c:v>
                </c:pt>
              </c:numCache>
            </c:numRef>
          </c:val>
          <c:smooth val="0"/>
          <c:extLst>
            <c:ext xmlns:c16="http://schemas.microsoft.com/office/drawing/2014/chart" uri="{C3380CC4-5D6E-409C-BE32-E72D297353CC}">
              <c16:uniqueId val="{00000000-F664-472D-8EF2-624FF159DE98}"/>
            </c:ext>
          </c:extLst>
        </c:ser>
        <c:dLbls>
          <c:showLegendKey val="0"/>
          <c:showVal val="0"/>
          <c:showCatName val="0"/>
          <c:showSerName val="0"/>
          <c:showPercent val="0"/>
          <c:showBubbleSize val="0"/>
        </c:dLbls>
        <c:marker val="1"/>
        <c:smooth val="0"/>
        <c:axId val="416446895"/>
        <c:axId val="416441615"/>
      </c:lineChart>
      <c:catAx>
        <c:axId val="416446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6441615"/>
        <c:crosses val="autoZero"/>
        <c:auto val="1"/>
        <c:lblAlgn val="ctr"/>
        <c:lblOffset val="100"/>
        <c:noMultiLvlLbl val="0"/>
      </c:catAx>
      <c:valAx>
        <c:axId val="4164416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64468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'5. Doc. recaud x clasificación'!$C$46</c:f>
              <c:strCache>
                <c:ptCount val="1"/>
                <c:pt idx="0">
                  <c:v>Meta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Doc. recaud x clasificación'!$D$45:$O$45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'5. Doc. recaud x clasificación'!$D$46:$O$46</c:f>
              <c:numCache>
                <c:formatCode>0%</c:formatCode>
                <c:ptCount val="12"/>
                <c:pt idx="0">
                  <c:v>0.5</c:v>
                </c:pt>
                <c:pt idx="1">
                  <c:v>0.5</c:v>
                </c:pt>
                <c:pt idx="2">
                  <c:v>0.5</c:v>
                </c:pt>
                <c:pt idx="3">
                  <c:v>0.5</c:v>
                </c:pt>
                <c:pt idx="4">
                  <c:v>0.5</c:v>
                </c:pt>
                <c:pt idx="5">
                  <c:v>0.5</c:v>
                </c:pt>
                <c:pt idx="6">
                  <c:v>0.5</c:v>
                </c:pt>
                <c:pt idx="7">
                  <c:v>0.5</c:v>
                </c:pt>
                <c:pt idx="8">
                  <c:v>0.5</c:v>
                </c:pt>
                <c:pt idx="9">
                  <c:v>0.5</c:v>
                </c:pt>
                <c:pt idx="10">
                  <c:v>0.5</c:v>
                </c:pt>
                <c:pt idx="11">
                  <c:v>0.5</c:v>
                </c:pt>
              </c:numCache>
            </c:numRef>
          </c:val>
          <c:extLst>
            <c:ext xmlns:c16="http://schemas.microsoft.com/office/drawing/2014/chart" uri="{C3380CC4-5D6E-409C-BE32-E72D297353CC}">
              <c16:uniqueId val="{00000000-67CC-487F-A8CF-4D2C6F43F704}"/>
            </c:ext>
          </c:extLst>
        </c:ser>
        <c:ser>
          <c:idx val="1"/>
          <c:order val="1"/>
          <c:tx>
            <c:strRef>
              <c:f>'5. Doc. recaud x clasificación'!$C$47</c:f>
              <c:strCache>
                <c:ptCount val="1"/>
                <c:pt idx="0">
                  <c:v>Resultado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Doc. recaud x clasificación'!$D$45:$O$45</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'5. Doc. recaud x clasificación'!$D$47:$O$47</c:f>
              <c:numCache>
                <c:formatCode>0%</c:formatCode>
                <c:ptCount val="12"/>
                <c:pt idx="0">
                  <c:v>0.15654498901146491</c:v>
                </c:pt>
                <c:pt idx="1">
                  <c:v>0.85709072849044121</c:v>
                </c:pt>
                <c:pt idx="2">
                  <c:v>0.98488989320904496</c:v>
                </c:pt>
                <c:pt idx="3">
                  <c:v>0.94173622047694416</c:v>
                </c:pt>
                <c:pt idx="4">
                  <c:v>0.99444986395047741</c:v>
                </c:pt>
                <c:pt idx="5">
                  <c:v>0.96549113222163274</c:v>
                </c:pt>
                <c:pt idx="6">
                  <c:v>0.9815635168536494</c:v>
                </c:pt>
                <c:pt idx="7">
                  <c:v>0.99959603503747163</c:v>
                </c:pt>
                <c:pt idx="8">
                  <c:v>0.99660104959960139</c:v>
                </c:pt>
                <c:pt idx="9">
                  <c:v>0.99998355900859204</c:v>
                </c:pt>
                <c:pt idx="10">
                  <c:v>0.99971874445915732</c:v>
                </c:pt>
                <c:pt idx="11">
                  <c:v>0.99999999999999989</c:v>
                </c:pt>
              </c:numCache>
            </c:numRef>
          </c:val>
          <c:extLst>
            <c:ext xmlns:c16="http://schemas.microsoft.com/office/drawing/2014/chart" uri="{C3380CC4-5D6E-409C-BE32-E72D297353CC}">
              <c16:uniqueId val="{00000001-67CC-487F-A8CF-4D2C6F43F704}"/>
            </c:ext>
          </c:extLst>
        </c:ser>
        <c:dLbls>
          <c:showLegendKey val="0"/>
          <c:showVal val="0"/>
          <c:showCatName val="0"/>
          <c:showSerName val="0"/>
          <c:showPercent val="0"/>
          <c:showBubbleSize val="0"/>
        </c:dLbls>
        <c:gapWidth val="219"/>
        <c:overlap val="-27"/>
        <c:axId val="1104306335"/>
        <c:axId val="1104307775"/>
      </c:barChart>
      <c:catAx>
        <c:axId val="1104306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4307775"/>
        <c:crosses val="autoZero"/>
        <c:auto val="1"/>
        <c:lblAlgn val="ctr"/>
        <c:lblOffset val="100"/>
        <c:noMultiLvlLbl val="0"/>
      </c:catAx>
      <c:valAx>
        <c:axId val="11043077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43063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'6. Gestión cartera de multas'!$C$47</c:f>
              <c:strCache>
                <c:ptCount val="1"/>
                <c:pt idx="0">
                  <c:v>Resultado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Gestión cartera de multas'!$F$45,'6. Gestión cartera de multas'!$I$45,'6. Gestión cartera de multas'!$L$45,'6. Gestión cartera de multas'!$O$45)</c:f>
              <c:strCache>
                <c:ptCount val="4"/>
                <c:pt idx="0">
                  <c:v>MAR</c:v>
                </c:pt>
                <c:pt idx="1">
                  <c:v>JUN</c:v>
                </c:pt>
                <c:pt idx="2">
                  <c:v>SEP</c:v>
                </c:pt>
                <c:pt idx="3">
                  <c:v>DIC</c:v>
                </c:pt>
              </c:strCache>
            </c:strRef>
          </c:cat>
          <c:val>
            <c:numRef>
              <c:f>('6. Gestión cartera de multas'!$F$47,'6. Gestión cartera de multas'!$I$47,'6. Gestión cartera de multas'!$L$47,'6. Gestión cartera de multas'!$O$47)</c:f>
              <c:numCache>
                <c:formatCode>0%</c:formatCode>
                <c:ptCount val="4"/>
                <c:pt idx="0">
                  <c:v>0.04</c:v>
                </c:pt>
                <c:pt idx="1">
                  <c:v>7.3685822147583235E-2</c:v>
                </c:pt>
                <c:pt idx="2">
                  <c:v>2.4522885702355779E-2</c:v>
                </c:pt>
                <c:pt idx="3">
                  <c:v>4.1867640062547985E-2</c:v>
                </c:pt>
              </c:numCache>
            </c:numRef>
          </c:val>
          <c:extLst>
            <c:ext xmlns:c16="http://schemas.microsoft.com/office/drawing/2014/chart" uri="{C3380CC4-5D6E-409C-BE32-E72D297353CC}">
              <c16:uniqueId val="{00000001-9793-4DE3-9534-29CB2B304C2F}"/>
            </c:ext>
          </c:extLst>
        </c:ser>
        <c:dLbls>
          <c:showLegendKey val="0"/>
          <c:showVal val="0"/>
          <c:showCatName val="0"/>
          <c:showSerName val="0"/>
          <c:showPercent val="0"/>
          <c:showBubbleSize val="0"/>
        </c:dLbls>
        <c:gapWidth val="219"/>
        <c:axId val="411810687"/>
        <c:axId val="411820767"/>
      </c:barChart>
      <c:lineChart>
        <c:grouping val="standard"/>
        <c:varyColors val="0"/>
        <c:ser>
          <c:idx val="0"/>
          <c:order val="0"/>
          <c:tx>
            <c:strRef>
              <c:f>'6. Gestión cartera de multas'!$C$46</c:f>
              <c:strCache>
                <c:ptCount val="1"/>
                <c:pt idx="0">
                  <c:v>Meta</c:v>
                </c:pt>
              </c:strCache>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b" anchorCtr="0">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Gestión cartera de multas'!$F$45,'6. Gestión cartera de multas'!$I$45,'6. Gestión cartera de multas'!$L$45,'6. Gestión cartera de multas'!$O$45)</c:f>
              <c:strCache>
                <c:ptCount val="4"/>
                <c:pt idx="0">
                  <c:v>MAR</c:v>
                </c:pt>
                <c:pt idx="1">
                  <c:v>JUN</c:v>
                </c:pt>
                <c:pt idx="2">
                  <c:v>SEP</c:v>
                </c:pt>
                <c:pt idx="3">
                  <c:v>DIC</c:v>
                </c:pt>
              </c:strCache>
            </c:strRef>
          </c:cat>
          <c:val>
            <c:numRef>
              <c:f>('6. Gestión cartera de multas'!$F$46,'6. Gestión cartera de multas'!$I$46,'6. Gestión cartera de multas'!$L$46,'6. Gestión cartera de multas'!$O$46)</c:f>
              <c:numCache>
                <c:formatCode>0%</c:formatCode>
                <c:ptCount val="4"/>
                <c:pt idx="0">
                  <c:v>0.02</c:v>
                </c:pt>
                <c:pt idx="1">
                  <c:v>0.03</c:v>
                </c:pt>
                <c:pt idx="2">
                  <c:v>0.04</c:v>
                </c:pt>
                <c:pt idx="3">
                  <c:v>0.03</c:v>
                </c:pt>
              </c:numCache>
            </c:numRef>
          </c:val>
          <c:smooth val="0"/>
          <c:extLst>
            <c:ext xmlns:c16="http://schemas.microsoft.com/office/drawing/2014/chart" uri="{C3380CC4-5D6E-409C-BE32-E72D297353CC}">
              <c16:uniqueId val="{00000000-9793-4DE3-9534-29CB2B304C2F}"/>
            </c:ext>
          </c:extLst>
        </c:ser>
        <c:dLbls>
          <c:showLegendKey val="0"/>
          <c:showVal val="0"/>
          <c:showCatName val="0"/>
          <c:showSerName val="0"/>
          <c:showPercent val="0"/>
          <c:showBubbleSize val="0"/>
        </c:dLbls>
        <c:marker val="1"/>
        <c:smooth val="0"/>
        <c:axId val="411810687"/>
        <c:axId val="411820767"/>
      </c:lineChart>
      <c:catAx>
        <c:axId val="411810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1820767"/>
        <c:crosses val="autoZero"/>
        <c:auto val="1"/>
        <c:lblAlgn val="ctr"/>
        <c:lblOffset val="100"/>
        <c:noMultiLvlLbl val="0"/>
      </c:catAx>
      <c:valAx>
        <c:axId val="4118207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1810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'7. Gestión cartera contribuci'!$C$47</c:f>
              <c:strCache>
                <c:ptCount val="1"/>
                <c:pt idx="0">
                  <c:v>Resultado</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 Gestión cartera contribuci'!$F$45,'7. Gestión cartera contribuci'!$I$45,'7. Gestión cartera contribuci'!$L$45,'7. Gestión cartera contribuci'!$O$45)</c:f>
              <c:strCache>
                <c:ptCount val="4"/>
                <c:pt idx="0">
                  <c:v>MAR</c:v>
                </c:pt>
                <c:pt idx="1">
                  <c:v>JUN</c:v>
                </c:pt>
                <c:pt idx="2">
                  <c:v>SEP</c:v>
                </c:pt>
                <c:pt idx="3">
                  <c:v>DIC</c:v>
                </c:pt>
              </c:strCache>
            </c:strRef>
          </c:cat>
          <c:val>
            <c:numRef>
              <c:f>('7. Gestión cartera contribuci'!$F$47,'7. Gestión cartera contribuci'!$I$47,'7. Gestión cartera contribuci'!$L$47,'7. Gestión cartera contribuci'!$O$47)</c:f>
              <c:numCache>
                <c:formatCode>0%</c:formatCode>
                <c:ptCount val="4"/>
                <c:pt idx="0">
                  <c:v>0.08</c:v>
                </c:pt>
                <c:pt idx="1">
                  <c:v>0.04</c:v>
                </c:pt>
                <c:pt idx="2">
                  <c:v>0.04</c:v>
                </c:pt>
                <c:pt idx="3">
                  <c:v>0.3258069496425578</c:v>
                </c:pt>
              </c:numCache>
            </c:numRef>
          </c:val>
          <c:extLst>
            <c:ext xmlns:c16="http://schemas.microsoft.com/office/drawing/2014/chart" uri="{C3380CC4-5D6E-409C-BE32-E72D297353CC}">
              <c16:uniqueId val="{00000001-BCFD-4FC8-B9BB-285FEDCF0AB4}"/>
            </c:ext>
          </c:extLst>
        </c:ser>
        <c:dLbls>
          <c:showLegendKey val="0"/>
          <c:showVal val="0"/>
          <c:showCatName val="0"/>
          <c:showSerName val="0"/>
          <c:showPercent val="0"/>
          <c:showBubbleSize val="0"/>
        </c:dLbls>
        <c:gapWidth val="219"/>
        <c:axId val="401253935"/>
        <c:axId val="401259215"/>
      </c:barChart>
      <c:lineChart>
        <c:grouping val="standard"/>
        <c:varyColors val="0"/>
        <c:ser>
          <c:idx val="0"/>
          <c:order val="0"/>
          <c:tx>
            <c:strRef>
              <c:f>'7. Gestión cartera contribuci'!$C$46</c:f>
              <c:strCache>
                <c:ptCount val="1"/>
                <c:pt idx="0">
                  <c:v>Meta</c:v>
                </c:pt>
              </c:strCache>
            </c:strRef>
          </c:tx>
          <c:spPr>
            <a:ln w="28575" cap="rnd">
              <a:solidFill>
                <a:schemeClr val="accent1"/>
              </a:solidFill>
              <a:round/>
            </a:ln>
            <a:effectLst/>
          </c:spPr>
          <c:marker>
            <c:symbol val="diamond"/>
            <c:size val="7"/>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('7. Gestión cartera contribuci'!$F$45,'7. Gestión cartera contribuci'!$I$45,'7. Gestión cartera contribuci'!$L$45,'7. Gestión cartera contribuci'!$O$45)</c:f>
              <c:strCache>
                <c:ptCount val="4"/>
                <c:pt idx="0">
                  <c:v>MAR</c:v>
                </c:pt>
                <c:pt idx="1">
                  <c:v>JUN</c:v>
                </c:pt>
                <c:pt idx="2">
                  <c:v>SEP</c:v>
                </c:pt>
                <c:pt idx="3">
                  <c:v>DIC</c:v>
                </c:pt>
              </c:strCache>
            </c:strRef>
          </c:cat>
          <c:val>
            <c:numRef>
              <c:f>('7. Gestión cartera contribuci'!$F$46,'7. Gestión cartera contribuci'!$I$46,'7. Gestión cartera contribuci'!$L$46,'7. Gestión cartera contribuci'!$O$46)</c:f>
              <c:numCache>
                <c:formatCode>0%</c:formatCode>
                <c:ptCount val="4"/>
                <c:pt idx="0">
                  <c:v>0.06</c:v>
                </c:pt>
                <c:pt idx="1">
                  <c:v>0.06</c:v>
                </c:pt>
                <c:pt idx="2">
                  <c:v>0.8</c:v>
                </c:pt>
                <c:pt idx="3">
                  <c:v>0.6</c:v>
                </c:pt>
              </c:numCache>
            </c:numRef>
          </c:val>
          <c:smooth val="0"/>
          <c:extLst>
            <c:ext xmlns:c16="http://schemas.microsoft.com/office/drawing/2014/chart" uri="{C3380CC4-5D6E-409C-BE32-E72D297353CC}">
              <c16:uniqueId val="{00000000-BCFD-4FC8-B9BB-285FEDCF0AB4}"/>
            </c:ext>
          </c:extLst>
        </c:ser>
        <c:dLbls>
          <c:showLegendKey val="0"/>
          <c:showVal val="0"/>
          <c:showCatName val="0"/>
          <c:showSerName val="0"/>
          <c:showPercent val="0"/>
          <c:showBubbleSize val="0"/>
        </c:dLbls>
        <c:marker val="1"/>
        <c:smooth val="0"/>
        <c:axId val="401253935"/>
        <c:axId val="401259215"/>
      </c:lineChart>
      <c:catAx>
        <c:axId val="4012539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1259215"/>
        <c:crosses val="autoZero"/>
        <c:auto val="1"/>
        <c:lblAlgn val="ctr"/>
        <c:lblOffset val="100"/>
        <c:noMultiLvlLbl val="0"/>
      </c:catAx>
      <c:valAx>
        <c:axId val="40125921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012539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2A7ACA26-BA0C-EEF2-F7C1-B43FCAD6223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1869282</xdr:colOff>
      <xdr:row>51</xdr:row>
      <xdr:rowOff>152399</xdr:rowOff>
    </xdr:from>
    <xdr:to>
      <xdr:col>14</xdr:col>
      <xdr:colOff>488157</xdr:colOff>
      <xdr:row>66</xdr:row>
      <xdr:rowOff>130968</xdr:rowOff>
    </xdr:to>
    <xdr:graphicFrame macro="">
      <xdr:nvGraphicFramePr>
        <xdr:cNvPr id="3" name="Gráfico 2">
          <a:extLst>
            <a:ext uri="{FF2B5EF4-FFF2-40B4-BE49-F238E27FC236}">
              <a16:creationId xmlns:a16="http://schemas.microsoft.com/office/drawing/2014/main" id="{C30E453D-AC19-F6C2-ED0F-E27AE1EEF3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4ABCFB80-33D8-4FF4-A4E7-FD77486AB269}"/>
            </a:ext>
          </a:extLst>
        </xdr:cNvPr>
        <xdr:cNvGrpSpPr>
          <a:grpSpLocks/>
        </xdr:cNvGrpSpPr>
      </xdr:nvGrpSpPr>
      <xdr:grpSpPr bwMode="auto">
        <a:xfrm>
          <a:off x="3704167" y="104775"/>
          <a:ext cx="0" cy="428625"/>
          <a:chOff x="5362575" y="104775"/>
          <a:chExt cx="0" cy="314325"/>
        </a:xfrm>
      </xdr:grpSpPr>
      <xdr:sp macro="" textlink="">
        <xdr:nvSpPr>
          <xdr:cNvPr id="3" name="Rectangle 2">
            <a:extLst>
              <a:ext uri="{FF2B5EF4-FFF2-40B4-BE49-F238E27FC236}">
                <a16:creationId xmlns:a16="http://schemas.microsoft.com/office/drawing/2014/main" id="{80B0E886-DD7B-5225-4ECF-ED1F8047A2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FE89C5B-F96A-B724-F91E-35B48459452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E87919DD-6D49-40DF-A3B3-EA3B3CE9F596}"/>
            </a:ext>
          </a:extLst>
        </xdr:cNvPr>
        <xdr:cNvGrpSpPr>
          <a:grpSpLocks/>
        </xdr:cNvGrpSpPr>
      </xdr:nvGrpSpPr>
      <xdr:grpSpPr bwMode="auto">
        <a:xfrm>
          <a:off x="3704167" y="104775"/>
          <a:ext cx="0" cy="428625"/>
          <a:chOff x="5362575" y="104775"/>
          <a:chExt cx="0" cy="314325"/>
        </a:xfrm>
      </xdr:grpSpPr>
      <xdr:sp macro="" textlink="">
        <xdr:nvSpPr>
          <xdr:cNvPr id="6" name="Rectangle 16">
            <a:extLst>
              <a:ext uri="{FF2B5EF4-FFF2-40B4-BE49-F238E27FC236}">
                <a16:creationId xmlns:a16="http://schemas.microsoft.com/office/drawing/2014/main" id="{00FBDC8B-BFF4-12B0-ECC4-09FB3105F7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B1DDD72D-177E-529F-EB53-44D6F678D6C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82BCBFB4-E301-4FD9-8037-6E8CA0D809FE}"/>
            </a:ext>
          </a:extLst>
        </xdr:cNvPr>
        <xdr:cNvGrpSpPr>
          <a:grpSpLocks/>
        </xdr:cNvGrpSpPr>
      </xdr:nvGrpSpPr>
      <xdr:grpSpPr bwMode="auto">
        <a:xfrm>
          <a:off x="3704167" y="104775"/>
          <a:ext cx="0" cy="428625"/>
          <a:chOff x="5362575" y="104775"/>
          <a:chExt cx="0" cy="314325"/>
        </a:xfrm>
      </xdr:grpSpPr>
      <xdr:sp macro="" textlink="">
        <xdr:nvSpPr>
          <xdr:cNvPr id="9" name="Rectangle 2">
            <a:extLst>
              <a:ext uri="{FF2B5EF4-FFF2-40B4-BE49-F238E27FC236}">
                <a16:creationId xmlns:a16="http://schemas.microsoft.com/office/drawing/2014/main" id="{BD3C0094-F177-C0C0-EF99-9FA2AE3CE5C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DBF5E01-90E7-8C9B-0F97-C78FAD0F5D7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7270F301-8CEC-40E1-A5EA-31C797C603C5}"/>
            </a:ext>
          </a:extLst>
        </xdr:cNvPr>
        <xdr:cNvGrpSpPr>
          <a:grpSpLocks/>
        </xdr:cNvGrpSpPr>
      </xdr:nvGrpSpPr>
      <xdr:grpSpPr bwMode="auto">
        <a:xfrm>
          <a:off x="3704167" y="104775"/>
          <a:ext cx="0" cy="428625"/>
          <a:chOff x="5362575" y="104775"/>
          <a:chExt cx="0" cy="314325"/>
        </a:xfrm>
      </xdr:grpSpPr>
      <xdr:sp macro="" textlink="">
        <xdr:nvSpPr>
          <xdr:cNvPr id="12" name="Rectangle 16">
            <a:extLst>
              <a:ext uri="{FF2B5EF4-FFF2-40B4-BE49-F238E27FC236}">
                <a16:creationId xmlns:a16="http://schemas.microsoft.com/office/drawing/2014/main" id="{C34EC92C-D202-6B3F-FE5E-8144ABA5536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90277926-42ED-3B1F-E492-99272521323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097A53B1-A689-42F3-84D6-9B505897FF5B}"/>
            </a:ext>
          </a:extLst>
        </xdr:cNvPr>
        <xdr:cNvGrpSpPr>
          <a:grpSpLocks/>
        </xdr:cNvGrpSpPr>
      </xdr:nvGrpSpPr>
      <xdr:grpSpPr bwMode="auto">
        <a:xfrm>
          <a:off x="3704167" y="104775"/>
          <a:ext cx="0" cy="428625"/>
          <a:chOff x="7950200" y="104775"/>
          <a:chExt cx="0" cy="314325"/>
        </a:xfrm>
      </xdr:grpSpPr>
      <xdr:sp macro="" textlink="">
        <xdr:nvSpPr>
          <xdr:cNvPr id="15" name="Rectangle 2">
            <a:extLst>
              <a:ext uri="{FF2B5EF4-FFF2-40B4-BE49-F238E27FC236}">
                <a16:creationId xmlns:a16="http://schemas.microsoft.com/office/drawing/2014/main" id="{A0CD4C9E-0B11-A7D8-2637-CDD4FB48AA4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237A8FE-4A65-28C6-5526-D0C9C41F3922}"/>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06B5E832-5C61-4608-B6A2-D486BB05E8FD}"/>
            </a:ext>
          </a:extLst>
        </xdr:cNvPr>
        <xdr:cNvGrpSpPr>
          <a:grpSpLocks/>
        </xdr:cNvGrpSpPr>
      </xdr:nvGrpSpPr>
      <xdr:grpSpPr bwMode="auto">
        <a:xfrm>
          <a:off x="3704167" y="104775"/>
          <a:ext cx="0" cy="428625"/>
          <a:chOff x="5362575" y="104775"/>
          <a:chExt cx="0" cy="314325"/>
        </a:xfrm>
      </xdr:grpSpPr>
      <xdr:sp macro="" textlink="">
        <xdr:nvSpPr>
          <xdr:cNvPr id="18" name="Rectangle 2">
            <a:extLst>
              <a:ext uri="{FF2B5EF4-FFF2-40B4-BE49-F238E27FC236}">
                <a16:creationId xmlns:a16="http://schemas.microsoft.com/office/drawing/2014/main" id="{3DD91791-A208-3651-6960-6ADE8CEE6E9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1D8406F2-0DF3-3502-3CDA-615AB857096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C636EB26-B042-4A6A-B494-DE5BD329CF9B}"/>
            </a:ext>
          </a:extLst>
        </xdr:cNvPr>
        <xdr:cNvGrpSpPr>
          <a:grpSpLocks/>
        </xdr:cNvGrpSpPr>
      </xdr:nvGrpSpPr>
      <xdr:grpSpPr bwMode="auto">
        <a:xfrm>
          <a:off x="3704167" y="104775"/>
          <a:ext cx="0" cy="428625"/>
          <a:chOff x="5362575" y="104775"/>
          <a:chExt cx="0" cy="314325"/>
        </a:xfrm>
      </xdr:grpSpPr>
      <xdr:sp macro="" textlink="">
        <xdr:nvSpPr>
          <xdr:cNvPr id="21" name="Rectangle 16">
            <a:extLst>
              <a:ext uri="{FF2B5EF4-FFF2-40B4-BE49-F238E27FC236}">
                <a16:creationId xmlns:a16="http://schemas.microsoft.com/office/drawing/2014/main" id="{FE025FF1-290D-5538-4234-054250CB4E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1CD39B6B-F0DC-05D7-17B9-CEF00F82E3E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BC39B0F6-D0D4-4DA9-B790-8E9DDD2DAE1F}"/>
            </a:ext>
          </a:extLst>
        </xdr:cNvPr>
        <xdr:cNvGrpSpPr>
          <a:grpSpLocks/>
        </xdr:cNvGrpSpPr>
      </xdr:nvGrpSpPr>
      <xdr:grpSpPr bwMode="auto">
        <a:xfrm>
          <a:off x="3704167" y="104775"/>
          <a:ext cx="0" cy="428625"/>
          <a:chOff x="5362575" y="104775"/>
          <a:chExt cx="0" cy="314325"/>
        </a:xfrm>
      </xdr:grpSpPr>
      <xdr:sp macro="" textlink="">
        <xdr:nvSpPr>
          <xdr:cNvPr id="24" name="Rectangle 2">
            <a:extLst>
              <a:ext uri="{FF2B5EF4-FFF2-40B4-BE49-F238E27FC236}">
                <a16:creationId xmlns:a16="http://schemas.microsoft.com/office/drawing/2014/main" id="{ADB6146F-A7E3-43D7-1BDE-A122AB92D8D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22B64C74-B92F-367A-49D5-C39288C85A8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7C999F6E-859F-466B-8AB4-B709D501FB41}"/>
            </a:ext>
          </a:extLst>
        </xdr:cNvPr>
        <xdr:cNvGrpSpPr>
          <a:grpSpLocks/>
        </xdr:cNvGrpSpPr>
      </xdr:nvGrpSpPr>
      <xdr:grpSpPr bwMode="auto">
        <a:xfrm>
          <a:off x="3704167" y="104775"/>
          <a:ext cx="0" cy="428625"/>
          <a:chOff x="5362575" y="104775"/>
          <a:chExt cx="0" cy="314325"/>
        </a:xfrm>
      </xdr:grpSpPr>
      <xdr:sp macro="" textlink="">
        <xdr:nvSpPr>
          <xdr:cNvPr id="27" name="Rectangle 16">
            <a:extLst>
              <a:ext uri="{FF2B5EF4-FFF2-40B4-BE49-F238E27FC236}">
                <a16:creationId xmlns:a16="http://schemas.microsoft.com/office/drawing/2014/main" id="{F4B3F99D-66CA-3D05-A732-BA9AF9B3E5F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194E25C1-C08E-8854-4396-220CFD14380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CD59ECED-B471-4494-BBD5-A2FC7810E825}"/>
            </a:ext>
          </a:extLst>
        </xdr:cNvPr>
        <xdr:cNvGrpSpPr>
          <a:grpSpLocks/>
        </xdr:cNvGrpSpPr>
      </xdr:nvGrpSpPr>
      <xdr:grpSpPr bwMode="auto">
        <a:xfrm>
          <a:off x="3704167" y="104775"/>
          <a:ext cx="0" cy="428625"/>
          <a:chOff x="7950200" y="104775"/>
          <a:chExt cx="0" cy="314325"/>
        </a:xfrm>
      </xdr:grpSpPr>
      <xdr:sp macro="" textlink="">
        <xdr:nvSpPr>
          <xdr:cNvPr id="30" name="Rectangle 2">
            <a:extLst>
              <a:ext uri="{FF2B5EF4-FFF2-40B4-BE49-F238E27FC236}">
                <a16:creationId xmlns:a16="http://schemas.microsoft.com/office/drawing/2014/main" id="{DFB7ECFA-7484-DA0E-4EA6-0A486144CC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99BD4FE7-AC55-65BA-733E-45665E67082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65B81828-0BF9-401D-883D-2B9745A10D85}"/>
            </a:ext>
          </a:extLst>
        </xdr:cNvPr>
        <xdr:cNvGrpSpPr>
          <a:grpSpLocks/>
        </xdr:cNvGrpSpPr>
      </xdr:nvGrpSpPr>
      <xdr:grpSpPr bwMode="auto">
        <a:xfrm>
          <a:off x="3704167" y="104775"/>
          <a:ext cx="0" cy="428625"/>
          <a:chOff x="5362575" y="104775"/>
          <a:chExt cx="0" cy="314325"/>
        </a:xfrm>
      </xdr:grpSpPr>
      <xdr:sp macro="" textlink="">
        <xdr:nvSpPr>
          <xdr:cNvPr id="33" name="Rectangle 2">
            <a:extLst>
              <a:ext uri="{FF2B5EF4-FFF2-40B4-BE49-F238E27FC236}">
                <a16:creationId xmlns:a16="http://schemas.microsoft.com/office/drawing/2014/main" id="{62B5EC3E-B802-EDC9-255B-3395810A5F2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B8CBCF83-E88F-A91C-B7FB-D0B04CEEE87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1A19E069-E814-41B1-85B7-A4DC7C23E444}"/>
            </a:ext>
          </a:extLst>
        </xdr:cNvPr>
        <xdr:cNvGrpSpPr>
          <a:grpSpLocks/>
        </xdr:cNvGrpSpPr>
      </xdr:nvGrpSpPr>
      <xdr:grpSpPr bwMode="auto">
        <a:xfrm>
          <a:off x="3704167" y="104775"/>
          <a:ext cx="0" cy="428625"/>
          <a:chOff x="5362575" y="104775"/>
          <a:chExt cx="0" cy="314325"/>
        </a:xfrm>
      </xdr:grpSpPr>
      <xdr:sp macro="" textlink="">
        <xdr:nvSpPr>
          <xdr:cNvPr id="36" name="Rectangle 16">
            <a:extLst>
              <a:ext uri="{FF2B5EF4-FFF2-40B4-BE49-F238E27FC236}">
                <a16:creationId xmlns:a16="http://schemas.microsoft.com/office/drawing/2014/main" id="{0E971BB9-E4CE-6938-2A0D-F09FD396353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570FF4B-E0E7-A84F-2BF4-7C88B66BBE7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535B57B2-B2F3-4A92-AAB4-B2A442FED949}"/>
            </a:ext>
          </a:extLst>
        </xdr:cNvPr>
        <xdr:cNvGrpSpPr>
          <a:grpSpLocks/>
        </xdr:cNvGrpSpPr>
      </xdr:nvGrpSpPr>
      <xdr:grpSpPr bwMode="auto">
        <a:xfrm>
          <a:off x="3704167" y="104775"/>
          <a:ext cx="0" cy="428625"/>
          <a:chOff x="5362575" y="104775"/>
          <a:chExt cx="0" cy="314325"/>
        </a:xfrm>
      </xdr:grpSpPr>
      <xdr:sp macro="" textlink="">
        <xdr:nvSpPr>
          <xdr:cNvPr id="39" name="Rectangle 2">
            <a:extLst>
              <a:ext uri="{FF2B5EF4-FFF2-40B4-BE49-F238E27FC236}">
                <a16:creationId xmlns:a16="http://schemas.microsoft.com/office/drawing/2014/main" id="{FAC9A6B3-CEE3-699A-9AFA-A831095FEF6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6F25170A-4529-4AB4-BEA5-8944F630192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F68704A2-C40C-4C82-BEA6-E9F6CBAF858F}"/>
            </a:ext>
          </a:extLst>
        </xdr:cNvPr>
        <xdr:cNvGrpSpPr>
          <a:grpSpLocks/>
        </xdr:cNvGrpSpPr>
      </xdr:nvGrpSpPr>
      <xdr:grpSpPr bwMode="auto">
        <a:xfrm>
          <a:off x="3704167" y="104775"/>
          <a:ext cx="0" cy="428625"/>
          <a:chOff x="5362575" y="104775"/>
          <a:chExt cx="0" cy="314325"/>
        </a:xfrm>
      </xdr:grpSpPr>
      <xdr:sp macro="" textlink="">
        <xdr:nvSpPr>
          <xdr:cNvPr id="42" name="Rectangle 16">
            <a:extLst>
              <a:ext uri="{FF2B5EF4-FFF2-40B4-BE49-F238E27FC236}">
                <a16:creationId xmlns:a16="http://schemas.microsoft.com/office/drawing/2014/main" id="{D289BDE5-0102-6F81-9463-B4221352937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A9C57F3-2E36-FD89-4068-C2F319A2B52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C03D7DFE-87EA-4506-924B-6AE02A766162}"/>
            </a:ext>
          </a:extLst>
        </xdr:cNvPr>
        <xdr:cNvGrpSpPr>
          <a:grpSpLocks/>
        </xdr:cNvGrpSpPr>
      </xdr:nvGrpSpPr>
      <xdr:grpSpPr bwMode="auto">
        <a:xfrm>
          <a:off x="3704167" y="104775"/>
          <a:ext cx="0" cy="428625"/>
          <a:chOff x="7950200" y="104775"/>
          <a:chExt cx="0" cy="314325"/>
        </a:xfrm>
      </xdr:grpSpPr>
      <xdr:sp macro="" textlink="">
        <xdr:nvSpPr>
          <xdr:cNvPr id="45" name="Rectangle 2">
            <a:extLst>
              <a:ext uri="{FF2B5EF4-FFF2-40B4-BE49-F238E27FC236}">
                <a16:creationId xmlns:a16="http://schemas.microsoft.com/office/drawing/2014/main" id="{C1AF7984-7E11-65E2-1FBA-7A816F14D8D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45A0063-70F9-8D92-31D6-7727E5F9701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166688</xdr:rowOff>
    </xdr:from>
    <xdr:to>
      <xdr:col>0</xdr:col>
      <xdr:colOff>1824645</xdr:colOff>
      <xdr:row>3</xdr:row>
      <xdr:rowOff>265112</xdr:rowOff>
    </xdr:to>
    <xdr:pic>
      <xdr:nvPicPr>
        <xdr:cNvPr id="47" name="Imagen 46">
          <a:extLst>
            <a:ext uri="{FF2B5EF4-FFF2-40B4-BE49-F238E27FC236}">
              <a16:creationId xmlns:a16="http://schemas.microsoft.com/office/drawing/2014/main" id="{91E5F0AA-B9DF-4A4D-A348-70CA65E0AB7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8"/>
          <a:ext cx="1648433" cy="1238249"/>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4</xdr:row>
      <xdr:rowOff>154781</xdr:rowOff>
    </xdr:to>
    <xdr:pic>
      <xdr:nvPicPr>
        <xdr:cNvPr id="3" name="Imagen 2">
          <a:extLst>
            <a:ext uri="{FF2B5EF4-FFF2-40B4-BE49-F238E27FC236}">
              <a16:creationId xmlns:a16="http://schemas.microsoft.com/office/drawing/2014/main" id="{E9FB78DB-91F3-44D4-88F6-19ECC88CA64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4831" y="186770"/>
          <a:ext cx="1352550" cy="753824"/>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1107281</xdr:colOff>
      <xdr:row>50</xdr:row>
      <xdr:rowOff>130969</xdr:rowOff>
    </xdr:from>
    <xdr:to>
      <xdr:col>15</xdr:col>
      <xdr:colOff>285749</xdr:colOff>
      <xdr:row>65</xdr:row>
      <xdr:rowOff>73818</xdr:rowOff>
    </xdr:to>
    <xdr:graphicFrame macro="">
      <xdr:nvGraphicFramePr>
        <xdr:cNvPr id="4" name="Gráfico 3">
          <a:extLst>
            <a:ext uri="{FF2B5EF4-FFF2-40B4-BE49-F238E27FC236}">
              <a16:creationId xmlns:a16="http://schemas.microsoft.com/office/drawing/2014/main" id="{DF07B1D2-CC64-8997-93EC-C48F8BDE0F9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2</xdr:row>
      <xdr:rowOff>152400</xdr:rowOff>
    </xdr:to>
    <xdr:grpSp>
      <xdr:nvGrpSpPr>
        <xdr:cNvPr id="2" name="Group 1">
          <a:extLst>
            <a:ext uri="{FF2B5EF4-FFF2-40B4-BE49-F238E27FC236}">
              <a16:creationId xmlns:a16="http://schemas.microsoft.com/office/drawing/2014/main" id="{9B17E78C-6A98-4FCD-B813-C1E8020FB020}"/>
            </a:ext>
          </a:extLst>
        </xdr:cNvPr>
        <xdr:cNvGrpSpPr>
          <a:grpSpLocks/>
        </xdr:cNvGrpSpPr>
      </xdr:nvGrpSpPr>
      <xdr:grpSpPr bwMode="auto">
        <a:xfrm>
          <a:off x="4012406" y="104775"/>
          <a:ext cx="0" cy="678656"/>
          <a:chOff x="5362575" y="104775"/>
          <a:chExt cx="0" cy="314325"/>
        </a:xfrm>
      </xdr:grpSpPr>
      <xdr:sp macro="" textlink="">
        <xdr:nvSpPr>
          <xdr:cNvPr id="3" name="Rectangle 2">
            <a:extLst>
              <a:ext uri="{FF2B5EF4-FFF2-40B4-BE49-F238E27FC236}">
                <a16:creationId xmlns:a16="http://schemas.microsoft.com/office/drawing/2014/main" id="{7C6FCF8B-BC13-EB84-D98E-D7F22F71A32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6BABD693-840F-6418-D868-A56F284655F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5" name="Group 15">
          <a:extLst>
            <a:ext uri="{FF2B5EF4-FFF2-40B4-BE49-F238E27FC236}">
              <a16:creationId xmlns:a16="http://schemas.microsoft.com/office/drawing/2014/main" id="{3764714C-517D-41E0-B74C-CFCC5564D13D}"/>
            </a:ext>
          </a:extLst>
        </xdr:cNvPr>
        <xdr:cNvGrpSpPr>
          <a:grpSpLocks/>
        </xdr:cNvGrpSpPr>
      </xdr:nvGrpSpPr>
      <xdr:grpSpPr bwMode="auto">
        <a:xfrm>
          <a:off x="4012406" y="104775"/>
          <a:ext cx="0" cy="678656"/>
          <a:chOff x="5362575" y="104775"/>
          <a:chExt cx="0" cy="314325"/>
        </a:xfrm>
      </xdr:grpSpPr>
      <xdr:sp macro="" textlink="">
        <xdr:nvSpPr>
          <xdr:cNvPr id="6" name="Rectangle 16">
            <a:extLst>
              <a:ext uri="{FF2B5EF4-FFF2-40B4-BE49-F238E27FC236}">
                <a16:creationId xmlns:a16="http://schemas.microsoft.com/office/drawing/2014/main" id="{730F79F5-5BEC-01F0-26AB-D4828AA27E9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0C224F1-8FC5-3CD9-6AA9-D95B7862EE0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8" name="Group 1">
          <a:extLst>
            <a:ext uri="{FF2B5EF4-FFF2-40B4-BE49-F238E27FC236}">
              <a16:creationId xmlns:a16="http://schemas.microsoft.com/office/drawing/2014/main" id="{C655E995-23CB-489E-82E5-FFFCE86FC938}"/>
            </a:ext>
          </a:extLst>
        </xdr:cNvPr>
        <xdr:cNvGrpSpPr>
          <a:grpSpLocks/>
        </xdr:cNvGrpSpPr>
      </xdr:nvGrpSpPr>
      <xdr:grpSpPr bwMode="auto">
        <a:xfrm>
          <a:off x="4012406" y="104775"/>
          <a:ext cx="0" cy="678656"/>
          <a:chOff x="5362575" y="104775"/>
          <a:chExt cx="0" cy="314325"/>
        </a:xfrm>
      </xdr:grpSpPr>
      <xdr:sp macro="" textlink="">
        <xdr:nvSpPr>
          <xdr:cNvPr id="9" name="Rectangle 2">
            <a:extLst>
              <a:ext uri="{FF2B5EF4-FFF2-40B4-BE49-F238E27FC236}">
                <a16:creationId xmlns:a16="http://schemas.microsoft.com/office/drawing/2014/main" id="{24671F50-A4CB-EE89-C3C5-3848B94A80A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748F1936-05A9-3331-C0C0-39F13F9D807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11" name="Group 15">
          <a:extLst>
            <a:ext uri="{FF2B5EF4-FFF2-40B4-BE49-F238E27FC236}">
              <a16:creationId xmlns:a16="http://schemas.microsoft.com/office/drawing/2014/main" id="{1099B524-5760-44FA-BA9C-2B978C2C2524}"/>
            </a:ext>
          </a:extLst>
        </xdr:cNvPr>
        <xdr:cNvGrpSpPr>
          <a:grpSpLocks/>
        </xdr:cNvGrpSpPr>
      </xdr:nvGrpSpPr>
      <xdr:grpSpPr bwMode="auto">
        <a:xfrm>
          <a:off x="4012406" y="104775"/>
          <a:ext cx="0" cy="678656"/>
          <a:chOff x="5362575" y="104775"/>
          <a:chExt cx="0" cy="314325"/>
        </a:xfrm>
      </xdr:grpSpPr>
      <xdr:sp macro="" textlink="">
        <xdr:nvSpPr>
          <xdr:cNvPr id="12" name="Rectangle 16">
            <a:extLst>
              <a:ext uri="{FF2B5EF4-FFF2-40B4-BE49-F238E27FC236}">
                <a16:creationId xmlns:a16="http://schemas.microsoft.com/office/drawing/2014/main" id="{44BC004F-DFB0-ADC8-9B4B-A6789DD776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129E1055-27B2-D00E-DDEF-1E3847DC0D7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14" name="Group 1">
          <a:extLst>
            <a:ext uri="{FF2B5EF4-FFF2-40B4-BE49-F238E27FC236}">
              <a16:creationId xmlns:a16="http://schemas.microsoft.com/office/drawing/2014/main" id="{635739D2-D9CD-4EB7-A6D7-743C852A2280}"/>
            </a:ext>
          </a:extLst>
        </xdr:cNvPr>
        <xdr:cNvGrpSpPr>
          <a:grpSpLocks/>
        </xdr:cNvGrpSpPr>
      </xdr:nvGrpSpPr>
      <xdr:grpSpPr bwMode="auto">
        <a:xfrm>
          <a:off x="4012406" y="104775"/>
          <a:ext cx="0" cy="678656"/>
          <a:chOff x="7950200" y="104775"/>
          <a:chExt cx="0" cy="314325"/>
        </a:xfrm>
      </xdr:grpSpPr>
      <xdr:sp macro="" textlink="">
        <xdr:nvSpPr>
          <xdr:cNvPr id="15" name="Rectangle 2">
            <a:extLst>
              <a:ext uri="{FF2B5EF4-FFF2-40B4-BE49-F238E27FC236}">
                <a16:creationId xmlns:a16="http://schemas.microsoft.com/office/drawing/2014/main" id="{44D03E2A-7D2D-B091-73A7-5B9CFF4CEA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472DA6F-4A0B-D3FC-8EFD-5F8A716F2D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17" name="Group 1">
          <a:extLst>
            <a:ext uri="{FF2B5EF4-FFF2-40B4-BE49-F238E27FC236}">
              <a16:creationId xmlns:a16="http://schemas.microsoft.com/office/drawing/2014/main" id="{F9349584-D01C-4116-A4EA-4770A4444A66}"/>
            </a:ext>
          </a:extLst>
        </xdr:cNvPr>
        <xdr:cNvGrpSpPr>
          <a:grpSpLocks/>
        </xdr:cNvGrpSpPr>
      </xdr:nvGrpSpPr>
      <xdr:grpSpPr bwMode="auto">
        <a:xfrm>
          <a:off x="4012406" y="104775"/>
          <a:ext cx="0" cy="678656"/>
          <a:chOff x="5362575" y="104775"/>
          <a:chExt cx="0" cy="314325"/>
        </a:xfrm>
      </xdr:grpSpPr>
      <xdr:sp macro="" textlink="">
        <xdr:nvSpPr>
          <xdr:cNvPr id="18" name="Rectangle 2">
            <a:extLst>
              <a:ext uri="{FF2B5EF4-FFF2-40B4-BE49-F238E27FC236}">
                <a16:creationId xmlns:a16="http://schemas.microsoft.com/office/drawing/2014/main" id="{1D8B8715-481E-93BB-901E-97E21144ABF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3A22D457-E9BF-3F03-25AC-05784A6CEBA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20" name="Group 15">
          <a:extLst>
            <a:ext uri="{FF2B5EF4-FFF2-40B4-BE49-F238E27FC236}">
              <a16:creationId xmlns:a16="http://schemas.microsoft.com/office/drawing/2014/main" id="{F9E59435-EEAE-4E78-B5EB-2041C8BC2D27}"/>
            </a:ext>
          </a:extLst>
        </xdr:cNvPr>
        <xdr:cNvGrpSpPr>
          <a:grpSpLocks/>
        </xdr:cNvGrpSpPr>
      </xdr:nvGrpSpPr>
      <xdr:grpSpPr bwMode="auto">
        <a:xfrm>
          <a:off x="4012406" y="104775"/>
          <a:ext cx="0" cy="678656"/>
          <a:chOff x="5362575" y="104775"/>
          <a:chExt cx="0" cy="314325"/>
        </a:xfrm>
      </xdr:grpSpPr>
      <xdr:sp macro="" textlink="">
        <xdr:nvSpPr>
          <xdr:cNvPr id="21" name="Rectangle 16">
            <a:extLst>
              <a:ext uri="{FF2B5EF4-FFF2-40B4-BE49-F238E27FC236}">
                <a16:creationId xmlns:a16="http://schemas.microsoft.com/office/drawing/2014/main" id="{852A043C-A40C-56E9-EC8C-1F865433156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817D6BB9-C2CE-91A0-4713-D933BFEC965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23" name="Group 1">
          <a:extLst>
            <a:ext uri="{FF2B5EF4-FFF2-40B4-BE49-F238E27FC236}">
              <a16:creationId xmlns:a16="http://schemas.microsoft.com/office/drawing/2014/main" id="{02DCE5C3-1643-4373-BBF5-5032DC5DCE8A}"/>
            </a:ext>
          </a:extLst>
        </xdr:cNvPr>
        <xdr:cNvGrpSpPr>
          <a:grpSpLocks/>
        </xdr:cNvGrpSpPr>
      </xdr:nvGrpSpPr>
      <xdr:grpSpPr bwMode="auto">
        <a:xfrm>
          <a:off x="4012406" y="104775"/>
          <a:ext cx="0" cy="678656"/>
          <a:chOff x="5362575" y="104775"/>
          <a:chExt cx="0" cy="314325"/>
        </a:xfrm>
      </xdr:grpSpPr>
      <xdr:sp macro="" textlink="">
        <xdr:nvSpPr>
          <xdr:cNvPr id="24" name="Rectangle 2">
            <a:extLst>
              <a:ext uri="{FF2B5EF4-FFF2-40B4-BE49-F238E27FC236}">
                <a16:creationId xmlns:a16="http://schemas.microsoft.com/office/drawing/2014/main" id="{56A227AA-44FA-3345-A639-D0844CB568E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46EE682-5D4F-6204-89F7-EBE5D7FEDB0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26" name="Group 15">
          <a:extLst>
            <a:ext uri="{FF2B5EF4-FFF2-40B4-BE49-F238E27FC236}">
              <a16:creationId xmlns:a16="http://schemas.microsoft.com/office/drawing/2014/main" id="{FB0B2871-A1EB-4DC0-9DC3-DFEC19085CA7}"/>
            </a:ext>
          </a:extLst>
        </xdr:cNvPr>
        <xdr:cNvGrpSpPr>
          <a:grpSpLocks/>
        </xdr:cNvGrpSpPr>
      </xdr:nvGrpSpPr>
      <xdr:grpSpPr bwMode="auto">
        <a:xfrm>
          <a:off x="4012406" y="104775"/>
          <a:ext cx="0" cy="678656"/>
          <a:chOff x="5362575" y="104775"/>
          <a:chExt cx="0" cy="314325"/>
        </a:xfrm>
      </xdr:grpSpPr>
      <xdr:sp macro="" textlink="">
        <xdr:nvSpPr>
          <xdr:cNvPr id="27" name="Rectangle 16">
            <a:extLst>
              <a:ext uri="{FF2B5EF4-FFF2-40B4-BE49-F238E27FC236}">
                <a16:creationId xmlns:a16="http://schemas.microsoft.com/office/drawing/2014/main" id="{58348ADB-513A-6CF6-3E8B-BBDB0B4616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E0BB91E1-77D2-F938-D0B7-E03A17137DA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29" name="Group 1">
          <a:extLst>
            <a:ext uri="{FF2B5EF4-FFF2-40B4-BE49-F238E27FC236}">
              <a16:creationId xmlns:a16="http://schemas.microsoft.com/office/drawing/2014/main" id="{FB7ED16E-9D85-4142-ADD9-F68E7D9605A5}"/>
            </a:ext>
          </a:extLst>
        </xdr:cNvPr>
        <xdr:cNvGrpSpPr>
          <a:grpSpLocks/>
        </xdr:cNvGrpSpPr>
      </xdr:nvGrpSpPr>
      <xdr:grpSpPr bwMode="auto">
        <a:xfrm>
          <a:off x="4012406" y="104775"/>
          <a:ext cx="0" cy="678656"/>
          <a:chOff x="7950200" y="104775"/>
          <a:chExt cx="0" cy="314325"/>
        </a:xfrm>
      </xdr:grpSpPr>
      <xdr:sp macro="" textlink="">
        <xdr:nvSpPr>
          <xdr:cNvPr id="30" name="Rectangle 2">
            <a:extLst>
              <a:ext uri="{FF2B5EF4-FFF2-40B4-BE49-F238E27FC236}">
                <a16:creationId xmlns:a16="http://schemas.microsoft.com/office/drawing/2014/main" id="{32240F73-E09E-270E-116F-A70F1B8A0DA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ACB0725-0C8C-1BCD-650B-F0B1DD08178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32" name="Group 1">
          <a:extLst>
            <a:ext uri="{FF2B5EF4-FFF2-40B4-BE49-F238E27FC236}">
              <a16:creationId xmlns:a16="http://schemas.microsoft.com/office/drawing/2014/main" id="{3C5ACC8B-488F-480C-9431-3FABE9579713}"/>
            </a:ext>
          </a:extLst>
        </xdr:cNvPr>
        <xdr:cNvGrpSpPr>
          <a:grpSpLocks/>
        </xdr:cNvGrpSpPr>
      </xdr:nvGrpSpPr>
      <xdr:grpSpPr bwMode="auto">
        <a:xfrm>
          <a:off x="4012406" y="104775"/>
          <a:ext cx="0" cy="678656"/>
          <a:chOff x="5362575" y="104775"/>
          <a:chExt cx="0" cy="314325"/>
        </a:xfrm>
      </xdr:grpSpPr>
      <xdr:sp macro="" textlink="">
        <xdr:nvSpPr>
          <xdr:cNvPr id="33" name="Rectangle 2">
            <a:extLst>
              <a:ext uri="{FF2B5EF4-FFF2-40B4-BE49-F238E27FC236}">
                <a16:creationId xmlns:a16="http://schemas.microsoft.com/office/drawing/2014/main" id="{2D34570C-4457-7D7C-4903-13E9D9BADF6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77B896A1-9F5A-7272-F5B0-5B231D9C450D}"/>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35" name="Group 15">
          <a:extLst>
            <a:ext uri="{FF2B5EF4-FFF2-40B4-BE49-F238E27FC236}">
              <a16:creationId xmlns:a16="http://schemas.microsoft.com/office/drawing/2014/main" id="{858B2769-9B23-4852-8722-B1F4E7A52B6D}"/>
            </a:ext>
          </a:extLst>
        </xdr:cNvPr>
        <xdr:cNvGrpSpPr>
          <a:grpSpLocks/>
        </xdr:cNvGrpSpPr>
      </xdr:nvGrpSpPr>
      <xdr:grpSpPr bwMode="auto">
        <a:xfrm>
          <a:off x="4012406" y="104775"/>
          <a:ext cx="0" cy="678656"/>
          <a:chOff x="5362575" y="104775"/>
          <a:chExt cx="0" cy="314325"/>
        </a:xfrm>
      </xdr:grpSpPr>
      <xdr:sp macro="" textlink="">
        <xdr:nvSpPr>
          <xdr:cNvPr id="36" name="Rectangle 16">
            <a:extLst>
              <a:ext uri="{FF2B5EF4-FFF2-40B4-BE49-F238E27FC236}">
                <a16:creationId xmlns:a16="http://schemas.microsoft.com/office/drawing/2014/main" id="{661BCCF6-D50D-2A2B-5D94-D4F20DD445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6C6FC33-797E-6A65-62E6-2C6CACEA895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38" name="Group 1">
          <a:extLst>
            <a:ext uri="{FF2B5EF4-FFF2-40B4-BE49-F238E27FC236}">
              <a16:creationId xmlns:a16="http://schemas.microsoft.com/office/drawing/2014/main" id="{02C35A44-7CD9-4098-A986-FD1F68BBF36C}"/>
            </a:ext>
          </a:extLst>
        </xdr:cNvPr>
        <xdr:cNvGrpSpPr>
          <a:grpSpLocks/>
        </xdr:cNvGrpSpPr>
      </xdr:nvGrpSpPr>
      <xdr:grpSpPr bwMode="auto">
        <a:xfrm>
          <a:off x="4012406" y="104775"/>
          <a:ext cx="0" cy="678656"/>
          <a:chOff x="5362575" y="104775"/>
          <a:chExt cx="0" cy="314325"/>
        </a:xfrm>
      </xdr:grpSpPr>
      <xdr:sp macro="" textlink="">
        <xdr:nvSpPr>
          <xdr:cNvPr id="39" name="Rectangle 2">
            <a:extLst>
              <a:ext uri="{FF2B5EF4-FFF2-40B4-BE49-F238E27FC236}">
                <a16:creationId xmlns:a16="http://schemas.microsoft.com/office/drawing/2014/main" id="{3264636C-8C79-34DC-78E4-90E836B757E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FF35FDC9-D3D5-B168-B69D-E815F4D0CAB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41" name="Group 15">
          <a:extLst>
            <a:ext uri="{FF2B5EF4-FFF2-40B4-BE49-F238E27FC236}">
              <a16:creationId xmlns:a16="http://schemas.microsoft.com/office/drawing/2014/main" id="{94090845-0911-40F7-A23A-4EC2D5191CB4}"/>
            </a:ext>
          </a:extLst>
        </xdr:cNvPr>
        <xdr:cNvGrpSpPr>
          <a:grpSpLocks/>
        </xdr:cNvGrpSpPr>
      </xdr:nvGrpSpPr>
      <xdr:grpSpPr bwMode="auto">
        <a:xfrm>
          <a:off x="4012406" y="104775"/>
          <a:ext cx="0" cy="678656"/>
          <a:chOff x="5362575" y="104775"/>
          <a:chExt cx="0" cy="314325"/>
        </a:xfrm>
      </xdr:grpSpPr>
      <xdr:sp macro="" textlink="">
        <xdr:nvSpPr>
          <xdr:cNvPr id="42" name="Rectangle 16">
            <a:extLst>
              <a:ext uri="{FF2B5EF4-FFF2-40B4-BE49-F238E27FC236}">
                <a16:creationId xmlns:a16="http://schemas.microsoft.com/office/drawing/2014/main" id="{0EA9519D-1045-952F-D6BF-F76CCEC5E7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2658039F-4683-E8C3-564D-4F5FE274BA8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2</xdr:row>
      <xdr:rowOff>152400</xdr:rowOff>
    </xdr:to>
    <xdr:grpSp>
      <xdr:nvGrpSpPr>
        <xdr:cNvPr id="44" name="Group 1">
          <a:extLst>
            <a:ext uri="{FF2B5EF4-FFF2-40B4-BE49-F238E27FC236}">
              <a16:creationId xmlns:a16="http://schemas.microsoft.com/office/drawing/2014/main" id="{D12BEEBF-7CF1-473F-9763-18BB9F6A887C}"/>
            </a:ext>
          </a:extLst>
        </xdr:cNvPr>
        <xdr:cNvGrpSpPr>
          <a:grpSpLocks/>
        </xdr:cNvGrpSpPr>
      </xdr:nvGrpSpPr>
      <xdr:grpSpPr bwMode="auto">
        <a:xfrm>
          <a:off x="4012406" y="104775"/>
          <a:ext cx="0" cy="678656"/>
          <a:chOff x="7950200" y="104775"/>
          <a:chExt cx="0" cy="314325"/>
        </a:xfrm>
      </xdr:grpSpPr>
      <xdr:sp macro="" textlink="">
        <xdr:nvSpPr>
          <xdr:cNvPr id="45" name="Rectangle 2">
            <a:extLst>
              <a:ext uri="{FF2B5EF4-FFF2-40B4-BE49-F238E27FC236}">
                <a16:creationId xmlns:a16="http://schemas.microsoft.com/office/drawing/2014/main" id="{F86B836E-595D-95E4-E157-43818B37D2B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8F407234-955C-78BA-BE56-FE704175AF01}"/>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1</xdr:col>
      <xdr:colOff>166687</xdr:colOff>
      <xdr:row>0</xdr:row>
      <xdr:rowOff>166689</xdr:rowOff>
    </xdr:from>
    <xdr:to>
      <xdr:col>1</xdr:col>
      <xdr:colOff>1815120</xdr:colOff>
      <xdr:row>4</xdr:row>
      <xdr:rowOff>59532</xdr:rowOff>
    </xdr:to>
    <xdr:pic>
      <xdr:nvPicPr>
        <xdr:cNvPr id="47" name="Imagen 46">
          <a:extLst>
            <a:ext uri="{FF2B5EF4-FFF2-40B4-BE49-F238E27FC236}">
              <a16:creationId xmlns:a16="http://schemas.microsoft.com/office/drawing/2014/main" id="{8674A909-9999-44E5-9BA0-EE4ADD6CAB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9"/>
          <a:ext cx="1648433" cy="128587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352425</xdr:colOff>
      <xdr:row>1</xdr:row>
      <xdr:rowOff>20083</xdr:rowOff>
    </xdr:from>
    <xdr:to>
      <xdr:col>1</xdr:col>
      <xdr:colOff>1704975</xdr:colOff>
      <xdr:row>4</xdr:row>
      <xdr:rowOff>154782</xdr:rowOff>
    </xdr:to>
    <xdr:pic>
      <xdr:nvPicPr>
        <xdr:cNvPr id="3" name="Imagen 2">
          <a:extLst>
            <a:ext uri="{FF2B5EF4-FFF2-40B4-BE49-F238E27FC236}">
              <a16:creationId xmlns:a16="http://schemas.microsoft.com/office/drawing/2014/main" id="{A631236D-42F7-47BA-99B1-37A43CAAC73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4831" y="186771"/>
          <a:ext cx="1352550" cy="753824"/>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833438</xdr:colOff>
      <xdr:row>50</xdr:row>
      <xdr:rowOff>71438</xdr:rowOff>
    </xdr:from>
    <xdr:to>
      <xdr:col>13</xdr:col>
      <xdr:colOff>381000</xdr:colOff>
      <xdr:row>65</xdr:row>
      <xdr:rowOff>73819</xdr:rowOff>
    </xdr:to>
    <xdr:graphicFrame macro="">
      <xdr:nvGraphicFramePr>
        <xdr:cNvPr id="4" name="Gráfico 3">
          <a:extLst>
            <a:ext uri="{FF2B5EF4-FFF2-40B4-BE49-F238E27FC236}">
              <a16:creationId xmlns:a16="http://schemas.microsoft.com/office/drawing/2014/main" id="{663589CC-D575-F05A-C65F-437A3E0FDF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2" name="Group 1">
          <a:extLst>
            <a:ext uri="{FF2B5EF4-FFF2-40B4-BE49-F238E27FC236}">
              <a16:creationId xmlns:a16="http://schemas.microsoft.com/office/drawing/2014/main" id="{0FEDB435-45AA-4785-B4DA-3D13E4E7B972}"/>
            </a:ext>
          </a:extLst>
        </xdr:cNvPr>
        <xdr:cNvGrpSpPr>
          <a:grpSpLocks/>
        </xdr:cNvGrpSpPr>
      </xdr:nvGrpSpPr>
      <xdr:grpSpPr bwMode="auto">
        <a:xfrm>
          <a:off x="4060031" y="366713"/>
          <a:ext cx="0" cy="428625"/>
          <a:chOff x="5362575" y="104775"/>
          <a:chExt cx="0" cy="314325"/>
        </a:xfrm>
      </xdr:grpSpPr>
      <xdr:sp macro="" textlink="">
        <xdr:nvSpPr>
          <xdr:cNvPr id="3" name="Rectangle 2">
            <a:extLst>
              <a:ext uri="{FF2B5EF4-FFF2-40B4-BE49-F238E27FC236}">
                <a16:creationId xmlns:a16="http://schemas.microsoft.com/office/drawing/2014/main" id="{9942D38F-CE02-5161-FE3B-766EB95A28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21568C06-0C63-D72B-33EC-B252A7C6021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 name="Group 15">
          <a:extLst>
            <a:ext uri="{FF2B5EF4-FFF2-40B4-BE49-F238E27FC236}">
              <a16:creationId xmlns:a16="http://schemas.microsoft.com/office/drawing/2014/main" id="{9F537383-43F9-4087-B69E-CC9AFA5D495B}"/>
            </a:ext>
          </a:extLst>
        </xdr:cNvPr>
        <xdr:cNvGrpSpPr>
          <a:grpSpLocks/>
        </xdr:cNvGrpSpPr>
      </xdr:nvGrpSpPr>
      <xdr:grpSpPr bwMode="auto">
        <a:xfrm>
          <a:off x="4060031" y="366713"/>
          <a:ext cx="0" cy="428625"/>
          <a:chOff x="5362575" y="104775"/>
          <a:chExt cx="0" cy="314325"/>
        </a:xfrm>
      </xdr:grpSpPr>
      <xdr:sp macro="" textlink="">
        <xdr:nvSpPr>
          <xdr:cNvPr id="6" name="Rectangle 16">
            <a:extLst>
              <a:ext uri="{FF2B5EF4-FFF2-40B4-BE49-F238E27FC236}">
                <a16:creationId xmlns:a16="http://schemas.microsoft.com/office/drawing/2014/main" id="{895E2611-8B87-0D71-F64B-027E9047278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7AF946D5-0B9A-D10A-9B97-533B35E4263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 name="Group 1">
          <a:extLst>
            <a:ext uri="{FF2B5EF4-FFF2-40B4-BE49-F238E27FC236}">
              <a16:creationId xmlns:a16="http://schemas.microsoft.com/office/drawing/2014/main" id="{74C41070-5A0C-4CFC-9974-550FE322C484}"/>
            </a:ext>
          </a:extLst>
        </xdr:cNvPr>
        <xdr:cNvGrpSpPr>
          <a:grpSpLocks/>
        </xdr:cNvGrpSpPr>
      </xdr:nvGrpSpPr>
      <xdr:grpSpPr bwMode="auto">
        <a:xfrm>
          <a:off x="4060031" y="366713"/>
          <a:ext cx="0" cy="428625"/>
          <a:chOff x="5362575" y="104775"/>
          <a:chExt cx="0" cy="314325"/>
        </a:xfrm>
      </xdr:grpSpPr>
      <xdr:sp macro="" textlink="">
        <xdr:nvSpPr>
          <xdr:cNvPr id="9" name="Rectangle 2">
            <a:extLst>
              <a:ext uri="{FF2B5EF4-FFF2-40B4-BE49-F238E27FC236}">
                <a16:creationId xmlns:a16="http://schemas.microsoft.com/office/drawing/2014/main" id="{9C07D2F8-F593-586E-64E7-47A9A473FC2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AB23E47D-EC3A-6260-9D8F-94E54EAFC78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 name="Group 15">
          <a:extLst>
            <a:ext uri="{FF2B5EF4-FFF2-40B4-BE49-F238E27FC236}">
              <a16:creationId xmlns:a16="http://schemas.microsoft.com/office/drawing/2014/main" id="{FF4F4F3F-7005-4966-96EE-25151EEBD622}"/>
            </a:ext>
          </a:extLst>
        </xdr:cNvPr>
        <xdr:cNvGrpSpPr>
          <a:grpSpLocks/>
        </xdr:cNvGrpSpPr>
      </xdr:nvGrpSpPr>
      <xdr:grpSpPr bwMode="auto">
        <a:xfrm>
          <a:off x="4060031" y="366713"/>
          <a:ext cx="0" cy="428625"/>
          <a:chOff x="5362575" y="104775"/>
          <a:chExt cx="0" cy="314325"/>
        </a:xfrm>
      </xdr:grpSpPr>
      <xdr:sp macro="" textlink="">
        <xdr:nvSpPr>
          <xdr:cNvPr id="12" name="Rectangle 16">
            <a:extLst>
              <a:ext uri="{FF2B5EF4-FFF2-40B4-BE49-F238E27FC236}">
                <a16:creationId xmlns:a16="http://schemas.microsoft.com/office/drawing/2014/main" id="{4785F016-FB2D-3F49-BAB3-FE67B46E0ED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4ADD002B-0056-C245-4BC7-A9FE6818467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 name="Group 1">
          <a:extLst>
            <a:ext uri="{FF2B5EF4-FFF2-40B4-BE49-F238E27FC236}">
              <a16:creationId xmlns:a16="http://schemas.microsoft.com/office/drawing/2014/main" id="{39ECDE4D-BC25-471B-B92F-4D74C0990DC0}"/>
            </a:ext>
          </a:extLst>
        </xdr:cNvPr>
        <xdr:cNvGrpSpPr>
          <a:grpSpLocks/>
        </xdr:cNvGrpSpPr>
      </xdr:nvGrpSpPr>
      <xdr:grpSpPr bwMode="auto">
        <a:xfrm>
          <a:off x="4060031" y="366713"/>
          <a:ext cx="0" cy="428625"/>
          <a:chOff x="7950200" y="104775"/>
          <a:chExt cx="0" cy="314325"/>
        </a:xfrm>
      </xdr:grpSpPr>
      <xdr:sp macro="" textlink="">
        <xdr:nvSpPr>
          <xdr:cNvPr id="15" name="Rectangle 2">
            <a:extLst>
              <a:ext uri="{FF2B5EF4-FFF2-40B4-BE49-F238E27FC236}">
                <a16:creationId xmlns:a16="http://schemas.microsoft.com/office/drawing/2014/main" id="{E1F1F830-7BC5-106C-6980-05DDB97C8D9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4FB46BE-0C03-C0B1-4C23-24D9179E8D0D}"/>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 name="Group 1">
          <a:extLst>
            <a:ext uri="{FF2B5EF4-FFF2-40B4-BE49-F238E27FC236}">
              <a16:creationId xmlns:a16="http://schemas.microsoft.com/office/drawing/2014/main" id="{40987487-BBE2-4182-825D-875475AB031F}"/>
            </a:ext>
          </a:extLst>
        </xdr:cNvPr>
        <xdr:cNvGrpSpPr>
          <a:grpSpLocks/>
        </xdr:cNvGrpSpPr>
      </xdr:nvGrpSpPr>
      <xdr:grpSpPr bwMode="auto">
        <a:xfrm>
          <a:off x="4060031" y="366713"/>
          <a:ext cx="0" cy="428625"/>
          <a:chOff x="5362575" y="104775"/>
          <a:chExt cx="0" cy="314325"/>
        </a:xfrm>
      </xdr:grpSpPr>
      <xdr:sp macro="" textlink="">
        <xdr:nvSpPr>
          <xdr:cNvPr id="18" name="Rectangle 2">
            <a:extLst>
              <a:ext uri="{FF2B5EF4-FFF2-40B4-BE49-F238E27FC236}">
                <a16:creationId xmlns:a16="http://schemas.microsoft.com/office/drawing/2014/main" id="{6A78B0E4-AA35-4EAA-9F73-AAA9A32E2E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156784A-DF09-BA2C-796D-027F18B468E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 name="Group 15">
          <a:extLst>
            <a:ext uri="{FF2B5EF4-FFF2-40B4-BE49-F238E27FC236}">
              <a16:creationId xmlns:a16="http://schemas.microsoft.com/office/drawing/2014/main" id="{0C7F5884-27C4-4D83-B439-16787AE0101F}"/>
            </a:ext>
          </a:extLst>
        </xdr:cNvPr>
        <xdr:cNvGrpSpPr>
          <a:grpSpLocks/>
        </xdr:cNvGrpSpPr>
      </xdr:nvGrpSpPr>
      <xdr:grpSpPr bwMode="auto">
        <a:xfrm>
          <a:off x="4060031" y="366713"/>
          <a:ext cx="0" cy="428625"/>
          <a:chOff x="5362575" y="104775"/>
          <a:chExt cx="0" cy="314325"/>
        </a:xfrm>
      </xdr:grpSpPr>
      <xdr:sp macro="" textlink="">
        <xdr:nvSpPr>
          <xdr:cNvPr id="21" name="Rectangle 16">
            <a:extLst>
              <a:ext uri="{FF2B5EF4-FFF2-40B4-BE49-F238E27FC236}">
                <a16:creationId xmlns:a16="http://schemas.microsoft.com/office/drawing/2014/main" id="{40470733-70B8-F271-11B0-AD595BB026C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EE47E9C8-CB52-5376-C063-EBF6B3FE024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3" name="Group 1">
          <a:extLst>
            <a:ext uri="{FF2B5EF4-FFF2-40B4-BE49-F238E27FC236}">
              <a16:creationId xmlns:a16="http://schemas.microsoft.com/office/drawing/2014/main" id="{772F4967-B00E-443C-A955-92FAA9567BED}"/>
            </a:ext>
          </a:extLst>
        </xdr:cNvPr>
        <xdr:cNvGrpSpPr>
          <a:grpSpLocks/>
        </xdr:cNvGrpSpPr>
      </xdr:nvGrpSpPr>
      <xdr:grpSpPr bwMode="auto">
        <a:xfrm>
          <a:off x="4060031" y="366713"/>
          <a:ext cx="0" cy="428625"/>
          <a:chOff x="5362575" y="104775"/>
          <a:chExt cx="0" cy="314325"/>
        </a:xfrm>
      </xdr:grpSpPr>
      <xdr:sp macro="" textlink="">
        <xdr:nvSpPr>
          <xdr:cNvPr id="24" name="Rectangle 2">
            <a:extLst>
              <a:ext uri="{FF2B5EF4-FFF2-40B4-BE49-F238E27FC236}">
                <a16:creationId xmlns:a16="http://schemas.microsoft.com/office/drawing/2014/main" id="{B6B823C3-5FF0-3CD0-4CB6-F81817D458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5E3E91F5-B50C-5398-158A-E43AF17E5CC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6" name="Group 15">
          <a:extLst>
            <a:ext uri="{FF2B5EF4-FFF2-40B4-BE49-F238E27FC236}">
              <a16:creationId xmlns:a16="http://schemas.microsoft.com/office/drawing/2014/main" id="{8F7B8163-09AA-48EF-9177-DC8449AAC8FA}"/>
            </a:ext>
          </a:extLst>
        </xdr:cNvPr>
        <xdr:cNvGrpSpPr>
          <a:grpSpLocks/>
        </xdr:cNvGrpSpPr>
      </xdr:nvGrpSpPr>
      <xdr:grpSpPr bwMode="auto">
        <a:xfrm>
          <a:off x="4060031" y="366713"/>
          <a:ext cx="0" cy="428625"/>
          <a:chOff x="5362575" y="104775"/>
          <a:chExt cx="0" cy="314325"/>
        </a:xfrm>
      </xdr:grpSpPr>
      <xdr:sp macro="" textlink="">
        <xdr:nvSpPr>
          <xdr:cNvPr id="27" name="Rectangle 16">
            <a:extLst>
              <a:ext uri="{FF2B5EF4-FFF2-40B4-BE49-F238E27FC236}">
                <a16:creationId xmlns:a16="http://schemas.microsoft.com/office/drawing/2014/main" id="{3BA284E0-F63D-7DC0-FE63-1C4C3B87404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8F42CEB-E3E9-7E55-3D37-8F9AA4C08C2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9" name="Group 1">
          <a:extLst>
            <a:ext uri="{FF2B5EF4-FFF2-40B4-BE49-F238E27FC236}">
              <a16:creationId xmlns:a16="http://schemas.microsoft.com/office/drawing/2014/main" id="{A4C7CC8B-4C89-4FF6-B4F5-5D2F1F1B6171}"/>
            </a:ext>
          </a:extLst>
        </xdr:cNvPr>
        <xdr:cNvGrpSpPr>
          <a:grpSpLocks/>
        </xdr:cNvGrpSpPr>
      </xdr:nvGrpSpPr>
      <xdr:grpSpPr bwMode="auto">
        <a:xfrm>
          <a:off x="4060031" y="366713"/>
          <a:ext cx="0" cy="428625"/>
          <a:chOff x="7950200" y="104775"/>
          <a:chExt cx="0" cy="314325"/>
        </a:xfrm>
      </xdr:grpSpPr>
      <xdr:sp macro="" textlink="">
        <xdr:nvSpPr>
          <xdr:cNvPr id="30" name="Rectangle 2">
            <a:extLst>
              <a:ext uri="{FF2B5EF4-FFF2-40B4-BE49-F238E27FC236}">
                <a16:creationId xmlns:a16="http://schemas.microsoft.com/office/drawing/2014/main" id="{42ED479C-D0F7-9D75-0625-BE98644136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0F5198D-7653-58E9-9AB8-2276FEE8A49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32" name="Group 1">
          <a:extLst>
            <a:ext uri="{FF2B5EF4-FFF2-40B4-BE49-F238E27FC236}">
              <a16:creationId xmlns:a16="http://schemas.microsoft.com/office/drawing/2014/main" id="{FD0DF7C8-1AF6-444A-9B50-E95E00ADC7C0}"/>
            </a:ext>
          </a:extLst>
        </xdr:cNvPr>
        <xdr:cNvGrpSpPr>
          <a:grpSpLocks/>
        </xdr:cNvGrpSpPr>
      </xdr:nvGrpSpPr>
      <xdr:grpSpPr bwMode="auto">
        <a:xfrm>
          <a:off x="4060031" y="366713"/>
          <a:ext cx="0" cy="428625"/>
          <a:chOff x="5362575" y="104775"/>
          <a:chExt cx="0" cy="314325"/>
        </a:xfrm>
      </xdr:grpSpPr>
      <xdr:sp macro="" textlink="">
        <xdr:nvSpPr>
          <xdr:cNvPr id="33" name="Rectangle 2">
            <a:extLst>
              <a:ext uri="{FF2B5EF4-FFF2-40B4-BE49-F238E27FC236}">
                <a16:creationId xmlns:a16="http://schemas.microsoft.com/office/drawing/2014/main" id="{A8D04D26-97D9-0B0C-1724-AF759EDC477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60C4E3B0-9D59-C2A2-206E-22F8BC3B1BB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35" name="Group 15">
          <a:extLst>
            <a:ext uri="{FF2B5EF4-FFF2-40B4-BE49-F238E27FC236}">
              <a16:creationId xmlns:a16="http://schemas.microsoft.com/office/drawing/2014/main" id="{1A2E5458-F89F-4EB1-84B2-FC1455D4BBFE}"/>
            </a:ext>
          </a:extLst>
        </xdr:cNvPr>
        <xdr:cNvGrpSpPr>
          <a:grpSpLocks/>
        </xdr:cNvGrpSpPr>
      </xdr:nvGrpSpPr>
      <xdr:grpSpPr bwMode="auto">
        <a:xfrm>
          <a:off x="4060031" y="366713"/>
          <a:ext cx="0" cy="428625"/>
          <a:chOff x="5362575" y="104775"/>
          <a:chExt cx="0" cy="314325"/>
        </a:xfrm>
      </xdr:grpSpPr>
      <xdr:sp macro="" textlink="">
        <xdr:nvSpPr>
          <xdr:cNvPr id="36" name="Rectangle 16">
            <a:extLst>
              <a:ext uri="{FF2B5EF4-FFF2-40B4-BE49-F238E27FC236}">
                <a16:creationId xmlns:a16="http://schemas.microsoft.com/office/drawing/2014/main" id="{27729004-49B2-D666-B8BA-3D83A9EB43B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707E0D9F-F04A-849D-F3C8-D2B17161E3F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38" name="Group 1">
          <a:extLst>
            <a:ext uri="{FF2B5EF4-FFF2-40B4-BE49-F238E27FC236}">
              <a16:creationId xmlns:a16="http://schemas.microsoft.com/office/drawing/2014/main" id="{EC98C9F0-EA9C-4471-8129-3744A738668E}"/>
            </a:ext>
          </a:extLst>
        </xdr:cNvPr>
        <xdr:cNvGrpSpPr>
          <a:grpSpLocks/>
        </xdr:cNvGrpSpPr>
      </xdr:nvGrpSpPr>
      <xdr:grpSpPr bwMode="auto">
        <a:xfrm>
          <a:off x="4060031" y="366713"/>
          <a:ext cx="0" cy="428625"/>
          <a:chOff x="5362575" y="104775"/>
          <a:chExt cx="0" cy="314325"/>
        </a:xfrm>
      </xdr:grpSpPr>
      <xdr:sp macro="" textlink="">
        <xdr:nvSpPr>
          <xdr:cNvPr id="39" name="Rectangle 2">
            <a:extLst>
              <a:ext uri="{FF2B5EF4-FFF2-40B4-BE49-F238E27FC236}">
                <a16:creationId xmlns:a16="http://schemas.microsoft.com/office/drawing/2014/main" id="{D0A7A15F-1342-0DF5-EA29-5B4546644C8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1E12082-EA28-FF86-61BE-4E2F560AE2A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 name="Group 15">
          <a:extLst>
            <a:ext uri="{FF2B5EF4-FFF2-40B4-BE49-F238E27FC236}">
              <a16:creationId xmlns:a16="http://schemas.microsoft.com/office/drawing/2014/main" id="{E47C8DC8-8B30-455A-BBE6-3456F67BC1EF}"/>
            </a:ext>
          </a:extLst>
        </xdr:cNvPr>
        <xdr:cNvGrpSpPr>
          <a:grpSpLocks/>
        </xdr:cNvGrpSpPr>
      </xdr:nvGrpSpPr>
      <xdr:grpSpPr bwMode="auto">
        <a:xfrm>
          <a:off x="4060031" y="366713"/>
          <a:ext cx="0" cy="428625"/>
          <a:chOff x="5362575" y="104775"/>
          <a:chExt cx="0" cy="314325"/>
        </a:xfrm>
      </xdr:grpSpPr>
      <xdr:sp macro="" textlink="">
        <xdr:nvSpPr>
          <xdr:cNvPr id="42" name="Rectangle 16">
            <a:extLst>
              <a:ext uri="{FF2B5EF4-FFF2-40B4-BE49-F238E27FC236}">
                <a16:creationId xmlns:a16="http://schemas.microsoft.com/office/drawing/2014/main" id="{10E4B224-F964-2483-4788-87E70484AB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C1F5C126-05D4-5D6B-AE59-EDF8B256112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4" name="Group 1">
          <a:extLst>
            <a:ext uri="{FF2B5EF4-FFF2-40B4-BE49-F238E27FC236}">
              <a16:creationId xmlns:a16="http://schemas.microsoft.com/office/drawing/2014/main" id="{7C106E9A-B8C6-45B3-A16D-3F973AF8D475}"/>
            </a:ext>
          </a:extLst>
        </xdr:cNvPr>
        <xdr:cNvGrpSpPr>
          <a:grpSpLocks/>
        </xdr:cNvGrpSpPr>
      </xdr:nvGrpSpPr>
      <xdr:grpSpPr bwMode="auto">
        <a:xfrm>
          <a:off x="4060031" y="366713"/>
          <a:ext cx="0" cy="428625"/>
          <a:chOff x="7950200" y="104775"/>
          <a:chExt cx="0" cy="314325"/>
        </a:xfrm>
      </xdr:grpSpPr>
      <xdr:sp macro="" textlink="">
        <xdr:nvSpPr>
          <xdr:cNvPr id="45" name="Rectangle 2">
            <a:extLst>
              <a:ext uri="{FF2B5EF4-FFF2-40B4-BE49-F238E27FC236}">
                <a16:creationId xmlns:a16="http://schemas.microsoft.com/office/drawing/2014/main" id="{B202F0BF-C659-C7B8-6E12-37DD8E09765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87DBDCE-82AC-7ACF-8990-C1197911D18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1</xdr:col>
      <xdr:colOff>166687</xdr:colOff>
      <xdr:row>1</xdr:row>
      <xdr:rowOff>166689</xdr:rowOff>
    </xdr:from>
    <xdr:to>
      <xdr:col>1</xdr:col>
      <xdr:colOff>1815120</xdr:colOff>
      <xdr:row>4</xdr:row>
      <xdr:rowOff>266700</xdr:rowOff>
    </xdr:to>
    <xdr:pic>
      <xdr:nvPicPr>
        <xdr:cNvPr id="47" name="Imagen 46">
          <a:extLst>
            <a:ext uri="{FF2B5EF4-FFF2-40B4-BE49-F238E27FC236}">
              <a16:creationId xmlns:a16="http://schemas.microsoft.com/office/drawing/2014/main" id="{D78B6216-8FF1-43AB-8910-12C95CDCA80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9"/>
          <a:ext cx="1648433" cy="1243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2</xdr:row>
      <xdr:rowOff>345280</xdr:rowOff>
    </xdr:to>
    <xdr:pic>
      <xdr:nvPicPr>
        <xdr:cNvPr id="2" name="Imagen 1">
          <a:extLst>
            <a:ext uri="{FF2B5EF4-FFF2-40B4-BE49-F238E27FC236}">
              <a16:creationId xmlns:a16="http://schemas.microsoft.com/office/drawing/2014/main" id="{6565E472-BCA4-4C3A-AFAB-0F0D11754AA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6</xdr:row>
      <xdr:rowOff>1270</xdr:rowOff>
    </xdr:to>
    <xdr:pic>
      <xdr:nvPicPr>
        <xdr:cNvPr id="3" name="Imagen 2">
          <a:extLst>
            <a:ext uri="{FF2B5EF4-FFF2-40B4-BE49-F238E27FC236}">
              <a16:creationId xmlns:a16="http://schemas.microsoft.com/office/drawing/2014/main" id="{3A2C53DA-43A3-4249-BF56-A4480794871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994172</xdr:colOff>
      <xdr:row>49</xdr:row>
      <xdr:rowOff>107157</xdr:rowOff>
    </xdr:from>
    <xdr:to>
      <xdr:col>13</xdr:col>
      <xdr:colOff>142875</xdr:colOff>
      <xdr:row>64</xdr:row>
      <xdr:rowOff>50007</xdr:rowOff>
    </xdr:to>
    <xdr:graphicFrame macro="">
      <xdr:nvGraphicFramePr>
        <xdr:cNvPr id="4" name="Gráfico 3">
          <a:extLst>
            <a:ext uri="{FF2B5EF4-FFF2-40B4-BE49-F238E27FC236}">
              <a16:creationId xmlns:a16="http://schemas.microsoft.com/office/drawing/2014/main" id="{BC52917B-5C22-989E-E1D8-3EE30944C6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 name="Group 1">
          <a:extLst>
            <a:ext uri="{FF2B5EF4-FFF2-40B4-BE49-F238E27FC236}">
              <a16:creationId xmlns:a16="http://schemas.microsoft.com/office/drawing/2014/main" id="{61C72E00-C851-4745-B30E-E05A91A2E32E}"/>
            </a:ext>
          </a:extLst>
        </xdr:cNvPr>
        <xdr:cNvGrpSpPr>
          <a:grpSpLocks/>
        </xdr:cNvGrpSpPr>
      </xdr:nvGrpSpPr>
      <xdr:grpSpPr bwMode="auto">
        <a:xfrm>
          <a:off x="4638675" y="104775"/>
          <a:ext cx="0" cy="428625"/>
          <a:chOff x="5362575" y="104775"/>
          <a:chExt cx="0" cy="314325"/>
        </a:xfrm>
      </xdr:grpSpPr>
      <xdr:sp macro="" textlink="">
        <xdr:nvSpPr>
          <xdr:cNvPr id="3" name="Rectangle 2">
            <a:extLst>
              <a:ext uri="{FF2B5EF4-FFF2-40B4-BE49-F238E27FC236}">
                <a16:creationId xmlns:a16="http://schemas.microsoft.com/office/drawing/2014/main" id="{8BCDC8D7-AE74-0AB9-0996-487A11348E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1D891BAB-6079-DD65-DA05-59202BDE989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5" name="Group 15">
          <a:extLst>
            <a:ext uri="{FF2B5EF4-FFF2-40B4-BE49-F238E27FC236}">
              <a16:creationId xmlns:a16="http://schemas.microsoft.com/office/drawing/2014/main" id="{9B53D477-86BD-4792-99B3-6A2D7D3F5721}"/>
            </a:ext>
          </a:extLst>
        </xdr:cNvPr>
        <xdr:cNvGrpSpPr>
          <a:grpSpLocks/>
        </xdr:cNvGrpSpPr>
      </xdr:nvGrpSpPr>
      <xdr:grpSpPr bwMode="auto">
        <a:xfrm>
          <a:off x="4638675" y="104775"/>
          <a:ext cx="0" cy="428625"/>
          <a:chOff x="5362575" y="104775"/>
          <a:chExt cx="0" cy="314325"/>
        </a:xfrm>
      </xdr:grpSpPr>
      <xdr:sp macro="" textlink="">
        <xdr:nvSpPr>
          <xdr:cNvPr id="6" name="Rectangle 16">
            <a:extLst>
              <a:ext uri="{FF2B5EF4-FFF2-40B4-BE49-F238E27FC236}">
                <a16:creationId xmlns:a16="http://schemas.microsoft.com/office/drawing/2014/main" id="{9ED1EAD7-E73A-94DC-9330-814F9A902E4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A7970633-52F2-C906-74BD-DCB238D8B96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8" name="Group 1">
          <a:extLst>
            <a:ext uri="{FF2B5EF4-FFF2-40B4-BE49-F238E27FC236}">
              <a16:creationId xmlns:a16="http://schemas.microsoft.com/office/drawing/2014/main" id="{FDBC6FF2-9690-4E48-8ACC-5E45480A80F8}"/>
            </a:ext>
          </a:extLst>
        </xdr:cNvPr>
        <xdr:cNvGrpSpPr>
          <a:grpSpLocks/>
        </xdr:cNvGrpSpPr>
      </xdr:nvGrpSpPr>
      <xdr:grpSpPr bwMode="auto">
        <a:xfrm>
          <a:off x="4638675" y="104775"/>
          <a:ext cx="0" cy="428625"/>
          <a:chOff x="5362575" y="104775"/>
          <a:chExt cx="0" cy="314325"/>
        </a:xfrm>
      </xdr:grpSpPr>
      <xdr:sp macro="" textlink="">
        <xdr:nvSpPr>
          <xdr:cNvPr id="9" name="Rectangle 2">
            <a:extLst>
              <a:ext uri="{FF2B5EF4-FFF2-40B4-BE49-F238E27FC236}">
                <a16:creationId xmlns:a16="http://schemas.microsoft.com/office/drawing/2014/main" id="{D3437A8E-9AAB-27C0-3428-C1E3C3A0A49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46748BF-E96E-DFCC-32F5-3BFB4BFDA2E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1" name="Group 15">
          <a:extLst>
            <a:ext uri="{FF2B5EF4-FFF2-40B4-BE49-F238E27FC236}">
              <a16:creationId xmlns:a16="http://schemas.microsoft.com/office/drawing/2014/main" id="{B7B33AA7-6C59-4D62-BD46-B7E9BD6DC5D0}"/>
            </a:ext>
          </a:extLst>
        </xdr:cNvPr>
        <xdr:cNvGrpSpPr>
          <a:grpSpLocks/>
        </xdr:cNvGrpSpPr>
      </xdr:nvGrpSpPr>
      <xdr:grpSpPr bwMode="auto">
        <a:xfrm>
          <a:off x="4638675" y="104775"/>
          <a:ext cx="0" cy="428625"/>
          <a:chOff x="5362575" y="104775"/>
          <a:chExt cx="0" cy="314325"/>
        </a:xfrm>
      </xdr:grpSpPr>
      <xdr:sp macro="" textlink="">
        <xdr:nvSpPr>
          <xdr:cNvPr id="12" name="Rectangle 16">
            <a:extLst>
              <a:ext uri="{FF2B5EF4-FFF2-40B4-BE49-F238E27FC236}">
                <a16:creationId xmlns:a16="http://schemas.microsoft.com/office/drawing/2014/main" id="{81476DB3-25C2-A819-FF4C-A1311AAE278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B508E2B-088B-A76D-D7B3-2809C26F96B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4" name="Group 1">
          <a:extLst>
            <a:ext uri="{FF2B5EF4-FFF2-40B4-BE49-F238E27FC236}">
              <a16:creationId xmlns:a16="http://schemas.microsoft.com/office/drawing/2014/main" id="{7B3FA380-DB41-45AA-9422-B43862A10562}"/>
            </a:ext>
          </a:extLst>
        </xdr:cNvPr>
        <xdr:cNvGrpSpPr>
          <a:grpSpLocks/>
        </xdr:cNvGrpSpPr>
      </xdr:nvGrpSpPr>
      <xdr:grpSpPr bwMode="auto">
        <a:xfrm>
          <a:off x="4638675" y="104775"/>
          <a:ext cx="0" cy="428625"/>
          <a:chOff x="7950200" y="104775"/>
          <a:chExt cx="0" cy="314325"/>
        </a:xfrm>
      </xdr:grpSpPr>
      <xdr:sp macro="" textlink="">
        <xdr:nvSpPr>
          <xdr:cNvPr id="15" name="Rectangle 2">
            <a:extLst>
              <a:ext uri="{FF2B5EF4-FFF2-40B4-BE49-F238E27FC236}">
                <a16:creationId xmlns:a16="http://schemas.microsoft.com/office/drawing/2014/main" id="{D2A22C54-3316-5CD0-246C-93512BF1B8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437E3763-0574-3ED3-DC20-0727008F5BC7}"/>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17" name="Group 1">
          <a:extLst>
            <a:ext uri="{FF2B5EF4-FFF2-40B4-BE49-F238E27FC236}">
              <a16:creationId xmlns:a16="http://schemas.microsoft.com/office/drawing/2014/main" id="{9E553751-E8DF-4355-924F-A77E67A4E45E}"/>
            </a:ext>
          </a:extLst>
        </xdr:cNvPr>
        <xdr:cNvGrpSpPr>
          <a:grpSpLocks/>
        </xdr:cNvGrpSpPr>
      </xdr:nvGrpSpPr>
      <xdr:grpSpPr bwMode="auto">
        <a:xfrm>
          <a:off x="4638675" y="104775"/>
          <a:ext cx="0" cy="428625"/>
          <a:chOff x="5362575" y="104775"/>
          <a:chExt cx="0" cy="314325"/>
        </a:xfrm>
      </xdr:grpSpPr>
      <xdr:sp macro="" textlink="">
        <xdr:nvSpPr>
          <xdr:cNvPr id="18" name="Rectangle 2">
            <a:extLst>
              <a:ext uri="{FF2B5EF4-FFF2-40B4-BE49-F238E27FC236}">
                <a16:creationId xmlns:a16="http://schemas.microsoft.com/office/drawing/2014/main" id="{D05199BD-D44E-89DF-7B7F-423A9592187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6E9AC9A2-D8A6-A40A-7662-C03D286D460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0" name="Group 15">
          <a:extLst>
            <a:ext uri="{FF2B5EF4-FFF2-40B4-BE49-F238E27FC236}">
              <a16:creationId xmlns:a16="http://schemas.microsoft.com/office/drawing/2014/main" id="{079EE749-A48F-4BFE-B69C-7865254A7331}"/>
            </a:ext>
          </a:extLst>
        </xdr:cNvPr>
        <xdr:cNvGrpSpPr>
          <a:grpSpLocks/>
        </xdr:cNvGrpSpPr>
      </xdr:nvGrpSpPr>
      <xdr:grpSpPr bwMode="auto">
        <a:xfrm>
          <a:off x="4638675" y="104775"/>
          <a:ext cx="0" cy="428625"/>
          <a:chOff x="5362575" y="104775"/>
          <a:chExt cx="0" cy="314325"/>
        </a:xfrm>
      </xdr:grpSpPr>
      <xdr:sp macro="" textlink="">
        <xdr:nvSpPr>
          <xdr:cNvPr id="21" name="Rectangle 16">
            <a:extLst>
              <a:ext uri="{FF2B5EF4-FFF2-40B4-BE49-F238E27FC236}">
                <a16:creationId xmlns:a16="http://schemas.microsoft.com/office/drawing/2014/main" id="{26748179-7BF1-683D-FFD3-1BBEE075DE6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37B2C293-080F-D6D8-3ACF-97188995B71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3" name="Group 1">
          <a:extLst>
            <a:ext uri="{FF2B5EF4-FFF2-40B4-BE49-F238E27FC236}">
              <a16:creationId xmlns:a16="http://schemas.microsoft.com/office/drawing/2014/main" id="{64E6C882-F646-4F2A-917C-CFFE079369FE}"/>
            </a:ext>
          </a:extLst>
        </xdr:cNvPr>
        <xdr:cNvGrpSpPr>
          <a:grpSpLocks/>
        </xdr:cNvGrpSpPr>
      </xdr:nvGrpSpPr>
      <xdr:grpSpPr bwMode="auto">
        <a:xfrm>
          <a:off x="4638675" y="104775"/>
          <a:ext cx="0" cy="428625"/>
          <a:chOff x="5362575" y="104775"/>
          <a:chExt cx="0" cy="314325"/>
        </a:xfrm>
      </xdr:grpSpPr>
      <xdr:sp macro="" textlink="">
        <xdr:nvSpPr>
          <xdr:cNvPr id="24" name="Rectangle 2">
            <a:extLst>
              <a:ext uri="{FF2B5EF4-FFF2-40B4-BE49-F238E27FC236}">
                <a16:creationId xmlns:a16="http://schemas.microsoft.com/office/drawing/2014/main" id="{591BF693-8A26-E3EC-2BD5-F93B65DA2AA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8D6E9FE-78D0-9E71-58B4-D83C7E0BF49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6" name="Group 15">
          <a:extLst>
            <a:ext uri="{FF2B5EF4-FFF2-40B4-BE49-F238E27FC236}">
              <a16:creationId xmlns:a16="http://schemas.microsoft.com/office/drawing/2014/main" id="{39198C72-A528-4A27-AB13-09CABC4D214C}"/>
            </a:ext>
          </a:extLst>
        </xdr:cNvPr>
        <xdr:cNvGrpSpPr>
          <a:grpSpLocks/>
        </xdr:cNvGrpSpPr>
      </xdr:nvGrpSpPr>
      <xdr:grpSpPr bwMode="auto">
        <a:xfrm>
          <a:off x="4638675" y="104775"/>
          <a:ext cx="0" cy="428625"/>
          <a:chOff x="5362575" y="104775"/>
          <a:chExt cx="0" cy="314325"/>
        </a:xfrm>
      </xdr:grpSpPr>
      <xdr:sp macro="" textlink="">
        <xdr:nvSpPr>
          <xdr:cNvPr id="27" name="Rectangle 16">
            <a:extLst>
              <a:ext uri="{FF2B5EF4-FFF2-40B4-BE49-F238E27FC236}">
                <a16:creationId xmlns:a16="http://schemas.microsoft.com/office/drawing/2014/main" id="{28B175BB-CC7E-0A28-4861-DE44751394D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F25EE6A2-E62C-30E2-9287-2E62382EDBAC}"/>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29" name="Group 1">
          <a:extLst>
            <a:ext uri="{FF2B5EF4-FFF2-40B4-BE49-F238E27FC236}">
              <a16:creationId xmlns:a16="http://schemas.microsoft.com/office/drawing/2014/main" id="{9E40F493-EB47-4675-8C36-0549677FD541}"/>
            </a:ext>
          </a:extLst>
        </xdr:cNvPr>
        <xdr:cNvGrpSpPr>
          <a:grpSpLocks/>
        </xdr:cNvGrpSpPr>
      </xdr:nvGrpSpPr>
      <xdr:grpSpPr bwMode="auto">
        <a:xfrm>
          <a:off x="4638675" y="104775"/>
          <a:ext cx="0" cy="428625"/>
          <a:chOff x="7950200" y="104775"/>
          <a:chExt cx="0" cy="314325"/>
        </a:xfrm>
      </xdr:grpSpPr>
      <xdr:sp macro="" textlink="">
        <xdr:nvSpPr>
          <xdr:cNvPr id="30" name="Rectangle 2">
            <a:extLst>
              <a:ext uri="{FF2B5EF4-FFF2-40B4-BE49-F238E27FC236}">
                <a16:creationId xmlns:a16="http://schemas.microsoft.com/office/drawing/2014/main" id="{9D1BDDCD-9EBB-9732-42F0-FB2CB6E864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1C275EB2-918B-31FA-E8CD-3E201D98D90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2" name="Group 1">
          <a:extLst>
            <a:ext uri="{FF2B5EF4-FFF2-40B4-BE49-F238E27FC236}">
              <a16:creationId xmlns:a16="http://schemas.microsoft.com/office/drawing/2014/main" id="{0AFB7526-994A-4B80-832F-FFC3E8065DA7}"/>
            </a:ext>
          </a:extLst>
        </xdr:cNvPr>
        <xdr:cNvGrpSpPr>
          <a:grpSpLocks/>
        </xdr:cNvGrpSpPr>
      </xdr:nvGrpSpPr>
      <xdr:grpSpPr bwMode="auto">
        <a:xfrm>
          <a:off x="4638675" y="104775"/>
          <a:ext cx="0" cy="428625"/>
          <a:chOff x="5362575" y="104775"/>
          <a:chExt cx="0" cy="314325"/>
        </a:xfrm>
      </xdr:grpSpPr>
      <xdr:sp macro="" textlink="">
        <xdr:nvSpPr>
          <xdr:cNvPr id="33" name="Rectangle 2">
            <a:extLst>
              <a:ext uri="{FF2B5EF4-FFF2-40B4-BE49-F238E27FC236}">
                <a16:creationId xmlns:a16="http://schemas.microsoft.com/office/drawing/2014/main" id="{B567C7BB-B546-6219-913B-8D86440084C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4DA2BBD1-E63D-A880-9D99-3F92BDA0A8CB}"/>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5" name="Group 15">
          <a:extLst>
            <a:ext uri="{FF2B5EF4-FFF2-40B4-BE49-F238E27FC236}">
              <a16:creationId xmlns:a16="http://schemas.microsoft.com/office/drawing/2014/main" id="{2DF01874-FFF8-4771-BD0A-7FBC0065F233}"/>
            </a:ext>
          </a:extLst>
        </xdr:cNvPr>
        <xdr:cNvGrpSpPr>
          <a:grpSpLocks/>
        </xdr:cNvGrpSpPr>
      </xdr:nvGrpSpPr>
      <xdr:grpSpPr bwMode="auto">
        <a:xfrm>
          <a:off x="4638675" y="104775"/>
          <a:ext cx="0" cy="428625"/>
          <a:chOff x="5362575" y="104775"/>
          <a:chExt cx="0" cy="314325"/>
        </a:xfrm>
      </xdr:grpSpPr>
      <xdr:sp macro="" textlink="">
        <xdr:nvSpPr>
          <xdr:cNvPr id="36" name="Rectangle 16">
            <a:extLst>
              <a:ext uri="{FF2B5EF4-FFF2-40B4-BE49-F238E27FC236}">
                <a16:creationId xmlns:a16="http://schemas.microsoft.com/office/drawing/2014/main" id="{C1E3C441-4AB9-0714-8B06-EA3D1382A1D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439743B-FC40-393D-B5DA-D3EE7ED46FB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38" name="Group 1">
          <a:extLst>
            <a:ext uri="{FF2B5EF4-FFF2-40B4-BE49-F238E27FC236}">
              <a16:creationId xmlns:a16="http://schemas.microsoft.com/office/drawing/2014/main" id="{886B8FEB-3E7D-454C-A373-65A3DABD0BB7}"/>
            </a:ext>
          </a:extLst>
        </xdr:cNvPr>
        <xdr:cNvGrpSpPr>
          <a:grpSpLocks/>
        </xdr:cNvGrpSpPr>
      </xdr:nvGrpSpPr>
      <xdr:grpSpPr bwMode="auto">
        <a:xfrm>
          <a:off x="4638675" y="104775"/>
          <a:ext cx="0" cy="428625"/>
          <a:chOff x="5362575" y="104775"/>
          <a:chExt cx="0" cy="314325"/>
        </a:xfrm>
      </xdr:grpSpPr>
      <xdr:sp macro="" textlink="">
        <xdr:nvSpPr>
          <xdr:cNvPr id="39" name="Rectangle 2">
            <a:extLst>
              <a:ext uri="{FF2B5EF4-FFF2-40B4-BE49-F238E27FC236}">
                <a16:creationId xmlns:a16="http://schemas.microsoft.com/office/drawing/2014/main" id="{FB56DBB8-A1DE-CF08-0BE8-83C47416E71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8A9217E5-545A-BC97-9390-8BCFBA2B66C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1" name="Group 15">
          <a:extLst>
            <a:ext uri="{FF2B5EF4-FFF2-40B4-BE49-F238E27FC236}">
              <a16:creationId xmlns:a16="http://schemas.microsoft.com/office/drawing/2014/main" id="{C1528434-6D81-4007-B2DE-473DD93199A6}"/>
            </a:ext>
          </a:extLst>
        </xdr:cNvPr>
        <xdr:cNvGrpSpPr>
          <a:grpSpLocks/>
        </xdr:cNvGrpSpPr>
      </xdr:nvGrpSpPr>
      <xdr:grpSpPr bwMode="auto">
        <a:xfrm>
          <a:off x="4638675" y="104775"/>
          <a:ext cx="0" cy="428625"/>
          <a:chOff x="5362575" y="104775"/>
          <a:chExt cx="0" cy="314325"/>
        </a:xfrm>
      </xdr:grpSpPr>
      <xdr:sp macro="" textlink="">
        <xdr:nvSpPr>
          <xdr:cNvPr id="42" name="Rectangle 16">
            <a:extLst>
              <a:ext uri="{FF2B5EF4-FFF2-40B4-BE49-F238E27FC236}">
                <a16:creationId xmlns:a16="http://schemas.microsoft.com/office/drawing/2014/main" id="{4BA3BF36-152B-48ED-32CE-D65D8E77E49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15F156FC-008E-F2C1-8878-F984DC57355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0</xdr:row>
      <xdr:rowOff>104775</xdr:rowOff>
    </xdr:from>
    <xdr:to>
      <xdr:col>3</xdr:col>
      <xdr:colOff>0</xdr:colOff>
      <xdr:row>1</xdr:row>
      <xdr:rowOff>152400</xdr:rowOff>
    </xdr:to>
    <xdr:grpSp>
      <xdr:nvGrpSpPr>
        <xdr:cNvPr id="44" name="Group 1">
          <a:extLst>
            <a:ext uri="{FF2B5EF4-FFF2-40B4-BE49-F238E27FC236}">
              <a16:creationId xmlns:a16="http://schemas.microsoft.com/office/drawing/2014/main" id="{1F0C2DA7-F5CA-4910-B5F0-1402B4F1C787}"/>
            </a:ext>
          </a:extLst>
        </xdr:cNvPr>
        <xdr:cNvGrpSpPr>
          <a:grpSpLocks/>
        </xdr:cNvGrpSpPr>
      </xdr:nvGrpSpPr>
      <xdr:grpSpPr bwMode="auto">
        <a:xfrm>
          <a:off x="4638675" y="104775"/>
          <a:ext cx="0" cy="428625"/>
          <a:chOff x="7950200" y="104775"/>
          <a:chExt cx="0" cy="314325"/>
        </a:xfrm>
      </xdr:grpSpPr>
      <xdr:sp macro="" textlink="">
        <xdr:nvSpPr>
          <xdr:cNvPr id="45" name="Rectangle 2">
            <a:extLst>
              <a:ext uri="{FF2B5EF4-FFF2-40B4-BE49-F238E27FC236}">
                <a16:creationId xmlns:a16="http://schemas.microsoft.com/office/drawing/2014/main" id="{01DA8C4C-802C-00BB-0695-27524BACBE3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E8A79C3-DF2A-9757-9FB9-CE15A7EBC7D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166688</xdr:rowOff>
    </xdr:from>
    <xdr:to>
      <xdr:col>0</xdr:col>
      <xdr:colOff>1824645</xdr:colOff>
      <xdr:row>3</xdr:row>
      <xdr:rowOff>226220</xdr:rowOff>
    </xdr:to>
    <xdr:pic>
      <xdr:nvPicPr>
        <xdr:cNvPr id="47" name="Imagen 46">
          <a:extLst>
            <a:ext uri="{FF2B5EF4-FFF2-40B4-BE49-F238E27FC236}">
              <a16:creationId xmlns:a16="http://schemas.microsoft.com/office/drawing/2014/main" id="{8AD7D3D4-12BC-4BE7-9E45-632D0018F6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8"/>
          <a:ext cx="1648433" cy="120253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66675</xdr:colOff>
      <xdr:row>49</xdr:row>
      <xdr:rowOff>133350</xdr:rowOff>
    </xdr:from>
    <xdr:to>
      <xdr:col>14</xdr:col>
      <xdr:colOff>638175</xdr:colOff>
      <xdr:row>64</xdr:row>
      <xdr:rowOff>47625</xdr:rowOff>
    </xdr:to>
    <xdr:graphicFrame macro="">
      <xdr:nvGraphicFramePr>
        <xdr:cNvPr id="2" name="1 Gráfico">
          <a:extLst>
            <a:ext uri="{FF2B5EF4-FFF2-40B4-BE49-F238E27FC236}">
              <a16:creationId xmlns:a16="http://schemas.microsoft.com/office/drawing/2014/main" id="{487C7845-5136-4C86-B14D-863A5F360F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1</xdr:row>
      <xdr:rowOff>20082</xdr:rowOff>
    </xdr:from>
    <xdr:to>
      <xdr:col>1</xdr:col>
      <xdr:colOff>1704975</xdr:colOff>
      <xdr:row>4</xdr:row>
      <xdr:rowOff>154781</xdr:rowOff>
    </xdr:to>
    <xdr:pic>
      <xdr:nvPicPr>
        <xdr:cNvPr id="3" name="Imagen 2">
          <a:extLst>
            <a:ext uri="{FF2B5EF4-FFF2-40B4-BE49-F238E27FC236}">
              <a16:creationId xmlns:a16="http://schemas.microsoft.com/office/drawing/2014/main" id="{3542A0DE-64DA-482D-BFB3-7C7F737090E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4831" y="186770"/>
          <a:ext cx="1352550" cy="753824"/>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1</xdr:row>
      <xdr:rowOff>104775</xdr:rowOff>
    </xdr:from>
    <xdr:to>
      <xdr:col>2</xdr:col>
      <xdr:colOff>0</xdr:colOff>
      <xdr:row>2</xdr:row>
      <xdr:rowOff>152400</xdr:rowOff>
    </xdr:to>
    <xdr:grpSp>
      <xdr:nvGrpSpPr>
        <xdr:cNvPr id="2" name="Group 1">
          <a:extLst>
            <a:ext uri="{FF2B5EF4-FFF2-40B4-BE49-F238E27FC236}">
              <a16:creationId xmlns:a16="http://schemas.microsoft.com/office/drawing/2014/main" id="{73AEE53C-6A09-40E5-94A3-557F0F93977A}"/>
            </a:ext>
          </a:extLst>
        </xdr:cNvPr>
        <xdr:cNvGrpSpPr>
          <a:grpSpLocks/>
        </xdr:cNvGrpSpPr>
      </xdr:nvGrpSpPr>
      <xdr:grpSpPr bwMode="auto">
        <a:xfrm>
          <a:off x="3704167" y="485775"/>
          <a:ext cx="0" cy="428625"/>
          <a:chOff x="5362575" y="104775"/>
          <a:chExt cx="0" cy="314325"/>
        </a:xfrm>
      </xdr:grpSpPr>
      <xdr:sp macro="" textlink="">
        <xdr:nvSpPr>
          <xdr:cNvPr id="3" name="Rectangle 2">
            <a:extLst>
              <a:ext uri="{FF2B5EF4-FFF2-40B4-BE49-F238E27FC236}">
                <a16:creationId xmlns:a16="http://schemas.microsoft.com/office/drawing/2014/main" id="{E8D5D0EE-783E-F532-7595-53681C25496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9BEF9355-04BB-1FB3-FF63-A397E13EEC6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5" name="Group 15">
          <a:extLst>
            <a:ext uri="{FF2B5EF4-FFF2-40B4-BE49-F238E27FC236}">
              <a16:creationId xmlns:a16="http://schemas.microsoft.com/office/drawing/2014/main" id="{77BCE021-6540-4122-9B59-FD57B201D218}"/>
            </a:ext>
          </a:extLst>
        </xdr:cNvPr>
        <xdr:cNvGrpSpPr>
          <a:grpSpLocks/>
        </xdr:cNvGrpSpPr>
      </xdr:nvGrpSpPr>
      <xdr:grpSpPr bwMode="auto">
        <a:xfrm>
          <a:off x="3704167" y="485775"/>
          <a:ext cx="0" cy="428625"/>
          <a:chOff x="5362575" y="104775"/>
          <a:chExt cx="0" cy="314325"/>
        </a:xfrm>
      </xdr:grpSpPr>
      <xdr:sp macro="" textlink="">
        <xdr:nvSpPr>
          <xdr:cNvPr id="6" name="Rectangle 16">
            <a:extLst>
              <a:ext uri="{FF2B5EF4-FFF2-40B4-BE49-F238E27FC236}">
                <a16:creationId xmlns:a16="http://schemas.microsoft.com/office/drawing/2014/main" id="{15708A67-B323-5AAE-114F-C837F93B2A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1A06D1DF-3DF1-8A58-5E1E-A1F4A598473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8" name="Group 1">
          <a:extLst>
            <a:ext uri="{FF2B5EF4-FFF2-40B4-BE49-F238E27FC236}">
              <a16:creationId xmlns:a16="http://schemas.microsoft.com/office/drawing/2014/main" id="{44A279A1-A7B6-42B5-BD58-9E77E49928CF}"/>
            </a:ext>
          </a:extLst>
        </xdr:cNvPr>
        <xdr:cNvGrpSpPr>
          <a:grpSpLocks/>
        </xdr:cNvGrpSpPr>
      </xdr:nvGrpSpPr>
      <xdr:grpSpPr bwMode="auto">
        <a:xfrm>
          <a:off x="3704167" y="485775"/>
          <a:ext cx="0" cy="428625"/>
          <a:chOff x="5362575" y="104775"/>
          <a:chExt cx="0" cy="314325"/>
        </a:xfrm>
      </xdr:grpSpPr>
      <xdr:sp macro="" textlink="">
        <xdr:nvSpPr>
          <xdr:cNvPr id="9" name="Rectangle 2">
            <a:extLst>
              <a:ext uri="{FF2B5EF4-FFF2-40B4-BE49-F238E27FC236}">
                <a16:creationId xmlns:a16="http://schemas.microsoft.com/office/drawing/2014/main" id="{F57BCB46-C161-6CE3-FF43-69CCC42D749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74F45579-1EA5-827C-3584-59C1864218D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11" name="Group 15">
          <a:extLst>
            <a:ext uri="{FF2B5EF4-FFF2-40B4-BE49-F238E27FC236}">
              <a16:creationId xmlns:a16="http://schemas.microsoft.com/office/drawing/2014/main" id="{0184FAEE-6D18-4B2B-85F8-1BEE5855D9F1}"/>
            </a:ext>
          </a:extLst>
        </xdr:cNvPr>
        <xdr:cNvGrpSpPr>
          <a:grpSpLocks/>
        </xdr:cNvGrpSpPr>
      </xdr:nvGrpSpPr>
      <xdr:grpSpPr bwMode="auto">
        <a:xfrm>
          <a:off x="3704167" y="485775"/>
          <a:ext cx="0" cy="428625"/>
          <a:chOff x="5362575" y="104775"/>
          <a:chExt cx="0" cy="314325"/>
        </a:xfrm>
      </xdr:grpSpPr>
      <xdr:sp macro="" textlink="">
        <xdr:nvSpPr>
          <xdr:cNvPr id="12" name="Rectangle 16">
            <a:extLst>
              <a:ext uri="{FF2B5EF4-FFF2-40B4-BE49-F238E27FC236}">
                <a16:creationId xmlns:a16="http://schemas.microsoft.com/office/drawing/2014/main" id="{6C6638F0-CBB1-02A1-3EFE-A2A3C62A6C2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E0E9FCDA-B9B9-9BBC-6408-13622F4B152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14" name="Group 1">
          <a:extLst>
            <a:ext uri="{FF2B5EF4-FFF2-40B4-BE49-F238E27FC236}">
              <a16:creationId xmlns:a16="http://schemas.microsoft.com/office/drawing/2014/main" id="{9FFBED02-1DE2-4FA0-B524-571B6DDB6828}"/>
            </a:ext>
          </a:extLst>
        </xdr:cNvPr>
        <xdr:cNvGrpSpPr>
          <a:grpSpLocks/>
        </xdr:cNvGrpSpPr>
      </xdr:nvGrpSpPr>
      <xdr:grpSpPr bwMode="auto">
        <a:xfrm>
          <a:off x="3704167" y="485775"/>
          <a:ext cx="0" cy="428625"/>
          <a:chOff x="7950200" y="104775"/>
          <a:chExt cx="0" cy="314325"/>
        </a:xfrm>
      </xdr:grpSpPr>
      <xdr:sp macro="" textlink="">
        <xdr:nvSpPr>
          <xdr:cNvPr id="15" name="Rectangle 2">
            <a:extLst>
              <a:ext uri="{FF2B5EF4-FFF2-40B4-BE49-F238E27FC236}">
                <a16:creationId xmlns:a16="http://schemas.microsoft.com/office/drawing/2014/main" id="{F910722F-AAB3-5FB7-8ABB-6C3DAF4A1F5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34D6DA6-A55B-0A3A-DE99-B6DF54E60BF4}"/>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17" name="Group 1">
          <a:extLst>
            <a:ext uri="{FF2B5EF4-FFF2-40B4-BE49-F238E27FC236}">
              <a16:creationId xmlns:a16="http://schemas.microsoft.com/office/drawing/2014/main" id="{643DCCB8-23E6-45AD-A165-BC1E5F4D9B0A}"/>
            </a:ext>
          </a:extLst>
        </xdr:cNvPr>
        <xdr:cNvGrpSpPr>
          <a:grpSpLocks/>
        </xdr:cNvGrpSpPr>
      </xdr:nvGrpSpPr>
      <xdr:grpSpPr bwMode="auto">
        <a:xfrm>
          <a:off x="3704167" y="485775"/>
          <a:ext cx="0" cy="428625"/>
          <a:chOff x="5362575" y="104775"/>
          <a:chExt cx="0" cy="314325"/>
        </a:xfrm>
      </xdr:grpSpPr>
      <xdr:sp macro="" textlink="">
        <xdr:nvSpPr>
          <xdr:cNvPr id="18" name="Rectangle 2">
            <a:extLst>
              <a:ext uri="{FF2B5EF4-FFF2-40B4-BE49-F238E27FC236}">
                <a16:creationId xmlns:a16="http://schemas.microsoft.com/office/drawing/2014/main" id="{E8013924-AF43-2BD3-503B-729823E001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9A782BAB-713D-D271-094E-96B8235422A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20" name="Group 15">
          <a:extLst>
            <a:ext uri="{FF2B5EF4-FFF2-40B4-BE49-F238E27FC236}">
              <a16:creationId xmlns:a16="http://schemas.microsoft.com/office/drawing/2014/main" id="{F39AA90F-F8C2-4EE7-B9C7-CD02476149B1}"/>
            </a:ext>
          </a:extLst>
        </xdr:cNvPr>
        <xdr:cNvGrpSpPr>
          <a:grpSpLocks/>
        </xdr:cNvGrpSpPr>
      </xdr:nvGrpSpPr>
      <xdr:grpSpPr bwMode="auto">
        <a:xfrm>
          <a:off x="3704167" y="485775"/>
          <a:ext cx="0" cy="428625"/>
          <a:chOff x="5362575" y="104775"/>
          <a:chExt cx="0" cy="314325"/>
        </a:xfrm>
      </xdr:grpSpPr>
      <xdr:sp macro="" textlink="">
        <xdr:nvSpPr>
          <xdr:cNvPr id="21" name="Rectangle 16">
            <a:extLst>
              <a:ext uri="{FF2B5EF4-FFF2-40B4-BE49-F238E27FC236}">
                <a16:creationId xmlns:a16="http://schemas.microsoft.com/office/drawing/2014/main" id="{20FB9EAF-C8C6-5E3F-CF8A-0FEC7B20F47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75577E58-9B3A-C89B-70AF-11780A6C0B2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23" name="Group 1">
          <a:extLst>
            <a:ext uri="{FF2B5EF4-FFF2-40B4-BE49-F238E27FC236}">
              <a16:creationId xmlns:a16="http://schemas.microsoft.com/office/drawing/2014/main" id="{160514A3-658B-4993-9380-E17D3AD82B30}"/>
            </a:ext>
          </a:extLst>
        </xdr:cNvPr>
        <xdr:cNvGrpSpPr>
          <a:grpSpLocks/>
        </xdr:cNvGrpSpPr>
      </xdr:nvGrpSpPr>
      <xdr:grpSpPr bwMode="auto">
        <a:xfrm>
          <a:off x="3704167" y="485775"/>
          <a:ext cx="0" cy="428625"/>
          <a:chOff x="5362575" y="104775"/>
          <a:chExt cx="0" cy="314325"/>
        </a:xfrm>
      </xdr:grpSpPr>
      <xdr:sp macro="" textlink="">
        <xdr:nvSpPr>
          <xdr:cNvPr id="24" name="Rectangle 2">
            <a:extLst>
              <a:ext uri="{FF2B5EF4-FFF2-40B4-BE49-F238E27FC236}">
                <a16:creationId xmlns:a16="http://schemas.microsoft.com/office/drawing/2014/main" id="{37BB4D45-70A5-A0DE-5F06-C5003A5D837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76D9F686-F441-0244-3D07-67A5FC8F496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26" name="Group 15">
          <a:extLst>
            <a:ext uri="{FF2B5EF4-FFF2-40B4-BE49-F238E27FC236}">
              <a16:creationId xmlns:a16="http://schemas.microsoft.com/office/drawing/2014/main" id="{A8A96390-60BC-4EEB-BB99-B4429AE5F5E3}"/>
            </a:ext>
          </a:extLst>
        </xdr:cNvPr>
        <xdr:cNvGrpSpPr>
          <a:grpSpLocks/>
        </xdr:cNvGrpSpPr>
      </xdr:nvGrpSpPr>
      <xdr:grpSpPr bwMode="auto">
        <a:xfrm>
          <a:off x="3704167" y="485775"/>
          <a:ext cx="0" cy="428625"/>
          <a:chOff x="5362575" y="104775"/>
          <a:chExt cx="0" cy="314325"/>
        </a:xfrm>
      </xdr:grpSpPr>
      <xdr:sp macro="" textlink="">
        <xdr:nvSpPr>
          <xdr:cNvPr id="27" name="Rectangle 16">
            <a:extLst>
              <a:ext uri="{FF2B5EF4-FFF2-40B4-BE49-F238E27FC236}">
                <a16:creationId xmlns:a16="http://schemas.microsoft.com/office/drawing/2014/main" id="{9737F52D-F244-1655-AD23-33A768E8E44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A35F621A-B971-A8DF-434B-3EB736DD171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29" name="Group 1">
          <a:extLst>
            <a:ext uri="{FF2B5EF4-FFF2-40B4-BE49-F238E27FC236}">
              <a16:creationId xmlns:a16="http://schemas.microsoft.com/office/drawing/2014/main" id="{5DE5932F-863A-4A36-98CF-2C9708ABDAE1}"/>
            </a:ext>
          </a:extLst>
        </xdr:cNvPr>
        <xdr:cNvGrpSpPr>
          <a:grpSpLocks/>
        </xdr:cNvGrpSpPr>
      </xdr:nvGrpSpPr>
      <xdr:grpSpPr bwMode="auto">
        <a:xfrm>
          <a:off x="3704167" y="485775"/>
          <a:ext cx="0" cy="428625"/>
          <a:chOff x="7950200" y="104775"/>
          <a:chExt cx="0" cy="314325"/>
        </a:xfrm>
      </xdr:grpSpPr>
      <xdr:sp macro="" textlink="">
        <xdr:nvSpPr>
          <xdr:cNvPr id="30" name="Rectangle 2">
            <a:extLst>
              <a:ext uri="{FF2B5EF4-FFF2-40B4-BE49-F238E27FC236}">
                <a16:creationId xmlns:a16="http://schemas.microsoft.com/office/drawing/2014/main" id="{1EDB87C3-B08B-4C09-4962-3F7AD50BE1A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E2B3C462-31D6-1BE8-B5DA-91089F4DC08B}"/>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32" name="Group 1">
          <a:extLst>
            <a:ext uri="{FF2B5EF4-FFF2-40B4-BE49-F238E27FC236}">
              <a16:creationId xmlns:a16="http://schemas.microsoft.com/office/drawing/2014/main" id="{485B0F09-927D-43D9-882D-DAF442CB0E86}"/>
            </a:ext>
          </a:extLst>
        </xdr:cNvPr>
        <xdr:cNvGrpSpPr>
          <a:grpSpLocks/>
        </xdr:cNvGrpSpPr>
      </xdr:nvGrpSpPr>
      <xdr:grpSpPr bwMode="auto">
        <a:xfrm>
          <a:off x="3704167" y="485775"/>
          <a:ext cx="0" cy="428625"/>
          <a:chOff x="5362575" y="104775"/>
          <a:chExt cx="0" cy="314325"/>
        </a:xfrm>
      </xdr:grpSpPr>
      <xdr:sp macro="" textlink="">
        <xdr:nvSpPr>
          <xdr:cNvPr id="33" name="Rectangle 2">
            <a:extLst>
              <a:ext uri="{FF2B5EF4-FFF2-40B4-BE49-F238E27FC236}">
                <a16:creationId xmlns:a16="http://schemas.microsoft.com/office/drawing/2014/main" id="{108070BA-DDA5-33B0-CFEA-0F5AC83EC7E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3EF9CB7D-5F52-E6F0-3247-C0046FAD233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35" name="Group 15">
          <a:extLst>
            <a:ext uri="{FF2B5EF4-FFF2-40B4-BE49-F238E27FC236}">
              <a16:creationId xmlns:a16="http://schemas.microsoft.com/office/drawing/2014/main" id="{3D26A9C4-E26A-455D-9637-C03BDF334751}"/>
            </a:ext>
          </a:extLst>
        </xdr:cNvPr>
        <xdr:cNvGrpSpPr>
          <a:grpSpLocks/>
        </xdr:cNvGrpSpPr>
      </xdr:nvGrpSpPr>
      <xdr:grpSpPr bwMode="auto">
        <a:xfrm>
          <a:off x="3704167" y="485775"/>
          <a:ext cx="0" cy="428625"/>
          <a:chOff x="5362575" y="104775"/>
          <a:chExt cx="0" cy="314325"/>
        </a:xfrm>
      </xdr:grpSpPr>
      <xdr:sp macro="" textlink="">
        <xdr:nvSpPr>
          <xdr:cNvPr id="36" name="Rectangle 16">
            <a:extLst>
              <a:ext uri="{FF2B5EF4-FFF2-40B4-BE49-F238E27FC236}">
                <a16:creationId xmlns:a16="http://schemas.microsoft.com/office/drawing/2014/main" id="{5CF7BED2-5B7A-1EFC-E144-98F0C42B4CB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F85E284F-6B2E-2D92-8063-316331C13E6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38" name="Group 1">
          <a:extLst>
            <a:ext uri="{FF2B5EF4-FFF2-40B4-BE49-F238E27FC236}">
              <a16:creationId xmlns:a16="http://schemas.microsoft.com/office/drawing/2014/main" id="{0AEF8B81-77ED-4C4F-9F0A-C51EC080EFB9}"/>
            </a:ext>
          </a:extLst>
        </xdr:cNvPr>
        <xdr:cNvGrpSpPr>
          <a:grpSpLocks/>
        </xdr:cNvGrpSpPr>
      </xdr:nvGrpSpPr>
      <xdr:grpSpPr bwMode="auto">
        <a:xfrm>
          <a:off x="3704167" y="485775"/>
          <a:ext cx="0" cy="428625"/>
          <a:chOff x="5362575" y="104775"/>
          <a:chExt cx="0" cy="314325"/>
        </a:xfrm>
      </xdr:grpSpPr>
      <xdr:sp macro="" textlink="">
        <xdr:nvSpPr>
          <xdr:cNvPr id="39" name="Rectangle 2">
            <a:extLst>
              <a:ext uri="{FF2B5EF4-FFF2-40B4-BE49-F238E27FC236}">
                <a16:creationId xmlns:a16="http://schemas.microsoft.com/office/drawing/2014/main" id="{58F4AB28-EEB9-BDE7-173D-6B50A6AFC36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45D008FB-CF77-25BD-F2AF-18F07CF4C97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41" name="Group 15">
          <a:extLst>
            <a:ext uri="{FF2B5EF4-FFF2-40B4-BE49-F238E27FC236}">
              <a16:creationId xmlns:a16="http://schemas.microsoft.com/office/drawing/2014/main" id="{B67B65D5-8BAF-4E72-B9B3-F3B2268E6A09}"/>
            </a:ext>
          </a:extLst>
        </xdr:cNvPr>
        <xdr:cNvGrpSpPr>
          <a:grpSpLocks/>
        </xdr:cNvGrpSpPr>
      </xdr:nvGrpSpPr>
      <xdr:grpSpPr bwMode="auto">
        <a:xfrm>
          <a:off x="3704167" y="485775"/>
          <a:ext cx="0" cy="428625"/>
          <a:chOff x="5362575" y="104775"/>
          <a:chExt cx="0" cy="314325"/>
        </a:xfrm>
      </xdr:grpSpPr>
      <xdr:sp macro="" textlink="">
        <xdr:nvSpPr>
          <xdr:cNvPr id="42" name="Rectangle 16">
            <a:extLst>
              <a:ext uri="{FF2B5EF4-FFF2-40B4-BE49-F238E27FC236}">
                <a16:creationId xmlns:a16="http://schemas.microsoft.com/office/drawing/2014/main" id="{252D2D4F-DB27-883C-B29E-9546894F7DE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789E36F7-2D23-F420-2017-D82FC4E5276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1</xdr:row>
      <xdr:rowOff>104775</xdr:rowOff>
    </xdr:from>
    <xdr:to>
      <xdr:col>2</xdr:col>
      <xdr:colOff>0</xdr:colOff>
      <xdr:row>2</xdr:row>
      <xdr:rowOff>152400</xdr:rowOff>
    </xdr:to>
    <xdr:grpSp>
      <xdr:nvGrpSpPr>
        <xdr:cNvPr id="44" name="Group 1">
          <a:extLst>
            <a:ext uri="{FF2B5EF4-FFF2-40B4-BE49-F238E27FC236}">
              <a16:creationId xmlns:a16="http://schemas.microsoft.com/office/drawing/2014/main" id="{14C5A0E5-C341-4617-83DC-7FCDB2DAF712}"/>
            </a:ext>
          </a:extLst>
        </xdr:cNvPr>
        <xdr:cNvGrpSpPr>
          <a:grpSpLocks/>
        </xdr:cNvGrpSpPr>
      </xdr:nvGrpSpPr>
      <xdr:grpSpPr bwMode="auto">
        <a:xfrm>
          <a:off x="3704167" y="485775"/>
          <a:ext cx="0" cy="428625"/>
          <a:chOff x="7950200" y="104775"/>
          <a:chExt cx="0" cy="314325"/>
        </a:xfrm>
      </xdr:grpSpPr>
      <xdr:sp macro="" textlink="">
        <xdr:nvSpPr>
          <xdr:cNvPr id="45" name="Rectangle 2">
            <a:extLst>
              <a:ext uri="{FF2B5EF4-FFF2-40B4-BE49-F238E27FC236}">
                <a16:creationId xmlns:a16="http://schemas.microsoft.com/office/drawing/2014/main" id="{9B2C23EB-9563-E3D4-BEF5-5B0EBD6C50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E8E7795E-A071-C698-43F6-3D46E26D13DE}"/>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1</xdr:row>
      <xdr:rowOff>166688</xdr:rowOff>
    </xdr:from>
    <xdr:to>
      <xdr:col>0</xdr:col>
      <xdr:colOff>1815120</xdr:colOff>
      <xdr:row>4</xdr:row>
      <xdr:rowOff>285750</xdr:rowOff>
    </xdr:to>
    <xdr:pic>
      <xdr:nvPicPr>
        <xdr:cNvPr id="47" name="Imagen 46">
          <a:extLst>
            <a:ext uri="{FF2B5EF4-FFF2-40B4-BE49-F238E27FC236}">
              <a16:creationId xmlns:a16="http://schemas.microsoft.com/office/drawing/2014/main" id="{33ACE019-DF65-47D0-BF90-945710E1A37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8"/>
          <a:ext cx="1648433" cy="1262062"/>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352425</xdr:colOff>
      <xdr:row>1</xdr:row>
      <xdr:rowOff>20082</xdr:rowOff>
    </xdr:from>
    <xdr:to>
      <xdr:col>1</xdr:col>
      <xdr:colOff>1704975</xdr:colOff>
      <xdr:row>6</xdr:row>
      <xdr:rowOff>2381</xdr:rowOff>
    </xdr:to>
    <xdr:pic>
      <xdr:nvPicPr>
        <xdr:cNvPr id="3" name="Imagen 2">
          <a:extLst>
            <a:ext uri="{FF2B5EF4-FFF2-40B4-BE49-F238E27FC236}">
              <a16:creationId xmlns:a16="http://schemas.microsoft.com/office/drawing/2014/main" id="{EB9A5AB5-CEE6-46CF-BC08-89C44044D78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2450" y="191532"/>
          <a:ext cx="1352550" cy="744299"/>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202406</xdr:colOff>
      <xdr:row>50</xdr:row>
      <xdr:rowOff>107156</xdr:rowOff>
    </xdr:from>
    <xdr:to>
      <xdr:col>14</xdr:col>
      <xdr:colOff>83344</xdr:colOff>
      <xdr:row>65</xdr:row>
      <xdr:rowOff>97631</xdr:rowOff>
    </xdr:to>
    <xdr:graphicFrame macro="">
      <xdr:nvGraphicFramePr>
        <xdr:cNvPr id="4" name="Gráfico 3">
          <a:extLst>
            <a:ext uri="{FF2B5EF4-FFF2-40B4-BE49-F238E27FC236}">
              <a16:creationId xmlns:a16="http://schemas.microsoft.com/office/drawing/2014/main" id="{3CCC610D-5E5E-7925-6AD0-031319AED07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xdr:row>
      <xdr:rowOff>104775</xdr:rowOff>
    </xdr:from>
    <xdr:to>
      <xdr:col>3</xdr:col>
      <xdr:colOff>0</xdr:colOff>
      <xdr:row>2</xdr:row>
      <xdr:rowOff>152400</xdr:rowOff>
    </xdr:to>
    <xdr:grpSp>
      <xdr:nvGrpSpPr>
        <xdr:cNvPr id="2" name="Group 1">
          <a:extLst>
            <a:ext uri="{FF2B5EF4-FFF2-40B4-BE49-F238E27FC236}">
              <a16:creationId xmlns:a16="http://schemas.microsoft.com/office/drawing/2014/main" id="{319B8271-6861-4800-9A04-2316EE8B132C}"/>
            </a:ext>
          </a:extLst>
        </xdr:cNvPr>
        <xdr:cNvGrpSpPr>
          <a:grpSpLocks/>
        </xdr:cNvGrpSpPr>
      </xdr:nvGrpSpPr>
      <xdr:grpSpPr bwMode="auto">
        <a:xfrm>
          <a:off x="4218214" y="485775"/>
          <a:ext cx="0" cy="428625"/>
          <a:chOff x="5362575" y="104775"/>
          <a:chExt cx="0" cy="314325"/>
        </a:xfrm>
      </xdr:grpSpPr>
      <xdr:sp macro="" textlink="">
        <xdr:nvSpPr>
          <xdr:cNvPr id="3" name="Rectangle 2">
            <a:extLst>
              <a:ext uri="{FF2B5EF4-FFF2-40B4-BE49-F238E27FC236}">
                <a16:creationId xmlns:a16="http://schemas.microsoft.com/office/drawing/2014/main" id="{5EA2C578-6637-9FD7-F372-16D1C95214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8B496C6-4596-76CE-5F61-A7B3DA5C84D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5" name="Group 15">
          <a:extLst>
            <a:ext uri="{FF2B5EF4-FFF2-40B4-BE49-F238E27FC236}">
              <a16:creationId xmlns:a16="http://schemas.microsoft.com/office/drawing/2014/main" id="{E7689489-B5C8-4F23-A8C2-3F38C99218DB}"/>
            </a:ext>
          </a:extLst>
        </xdr:cNvPr>
        <xdr:cNvGrpSpPr>
          <a:grpSpLocks/>
        </xdr:cNvGrpSpPr>
      </xdr:nvGrpSpPr>
      <xdr:grpSpPr bwMode="auto">
        <a:xfrm>
          <a:off x="4218214" y="485775"/>
          <a:ext cx="0" cy="428625"/>
          <a:chOff x="5362575" y="104775"/>
          <a:chExt cx="0" cy="314325"/>
        </a:xfrm>
      </xdr:grpSpPr>
      <xdr:sp macro="" textlink="">
        <xdr:nvSpPr>
          <xdr:cNvPr id="6" name="Rectangle 16">
            <a:extLst>
              <a:ext uri="{FF2B5EF4-FFF2-40B4-BE49-F238E27FC236}">
                <a16:creationId xmlns:a16="http://schemas.microsoft.com/office/drawing/2014/main" id="{E66F607B-5A7E-58A5-3228-FE058AB4A3B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38970FC6-95E8-8491-9CD8-1D86E9BC9D1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8" name="Group 1">
          <a:extLst>
            <a:ext uri="{FF2B5EF4-FFF2-40B4-BE49-F238E27FC236}">
              <a16:creationId xmlns:a16="http://schemas.microsoft.com/office/drawing/2014/main" id="{4D22A65A-9B9F-4202-BF99-075D00FE1866}"/>
            </a:ext>
          </a:extLst>
        </xdr:cNvPr>
        <xdr:cNvGrpSpPr>
          <a:grpSpLocks/>
        </xdr:cNvGrpSpPr>
      </xdr:nvGrpSpPr>
      <xdr:grpSpPr bwMode="auto">
        <a:xfrm>
          <a:off x="4218214" y="485775"/>
          <a:ext cx="0" cy="428625"/>
          <a:chOff x="5362575" y="104775"/>
          <a:chExt cx="0" cy="314325"/>
        </a:xfrm>
      </xdr:grpSpPr>
      <xdr:sp macro="" textlink="">
        <xdr:nvSpPr>
          <xdr:cNvPr id="9" name="Rectangle 2">
            <a:extLst>
              <a:ext uri="{FF2B5EF4-FFF2-40B4-BE49-F238E27FC236}">
                <a16:creationId xmlns:a16="http://schemas.microsoft.com/office/drawing/2014/main" id="{2C1350F9-A8EB-DD8F-9179-A046E025AB7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576C9386-6131-0195-3352-CC58C95D6E3E}"/>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1" name="Group 15">
          <a:extLst>
            <a:ext uri="{FF2B5EF4-FFF2-40B4-BE49-F238E27FC236}">
              <a16:creationId xmlns:a16="http://schemas.microsoft.com/office/drawing/2014/main" id="{51A0324D-CAD1-4038-8D27-B189F41695F8}"/>
            </a:ext>
          </a:extLst>
        </xdr:cNvPr>
        <xdr:cNvGrpSpPr>
          <a:grpSpLocks/>
        </xdr:cNvGrpSpPr>
      </xdr:nvGrpSpPr>
      <xdr:grpSpPr bwMode="auto">
        <a:xfrm>
          <a:off x="4218214" y="485775"/>
          <a:ext cx="0" cy="428625"/>
          <a:chOff x="5362575" y="104775"/>
          <a:chExt cx="0" cy="314325"/>
        </a:xfrm>
      </xdr:grpSpPr>
      <xdr:sp macro="" textlink="">
        <xdr:nvSpPr>
          <xdr:cNvPr id="12" name="Rectangle 16">
            <a:extLst>
              <a:ext uri="{FF2B5EF4-FFF2-40B4-BE49-F238E27FC236}">
                <a16:creationId xmlns:a16="http://schemas.microsoft.com/office/drawing/2014/main" id="{4190941D-728A-6AA9-5DB4-FED6DE26A84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8E8E881-215A-2227-7B49-6A2003A986D6}"/>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4" name="Group 1">
          <a:extLst>
            <a:ext uri="{FF2B5EF4-FFF2-40B4-BE49-F238E27FC236}">
              <a16:creationId xmlns:a16="http://schemas.microsoft.com/office/drawing/2014/main" id="{2138BA9C-8CB9-437D-9B9B-43A3EF906ED2}"/>
            </a:ext>
          </a:extLst>
        </xdr:cNvPr>
        <xdr:cNvGrpSpPr>
          <a:grpSpLocks/>
        </xdr:cNvGrpSpPr>
      </xdr:nvGrpSpPr>
      <xdr:grpSpPr bwMode="auto">
        <a:xfrm>
          <a:off x="4218214" y="485775"/>
          <a:ext cx="0" cy="428625"/>
          <a:chOff x="7950200" y="104775"/>
          <a:chExt cx="0" cy="314325"/>
        </a:xfrm>
      </xdr:grpSpPr>
      <xdr:sp macro="" textlink="">
        <xdr:nvSpPr>
          <xdr:cNvPr id="15" name="Rectangle 2">
            <a:extLst>
              <a:ext uri="{FF2B5EF4-FFF2-40B4-BE49-F238E27FC236}">
                <a16:creationId xmlns:a16="http://schemas.microsoft.com/office/drawing/2014/main" id="{2E4C0679-9F1B-D3B9-D06C-3E16BA5644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CD736AF6-6AAE-308A-8EA9-FDF6BA6E734C}"/>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17" name="Group 1">
          <a:extLst>
            <a:ext uri="{FF2B5EF4-FFF2-40B4-BE49-F238E27FC236}">
              <a16:creationId xmlns:a16="http://schemas.microsoft.com/office/drawing/2014/main" id="{5C4C761F-E4B9-4826-AE9F-B25D4E47F785}"/>
            </a:ext>
          </a:extLst>
        </xdr:cNvPr>
        <xdr:cNvGrpSpPr>
          <a:grpSpLocks/>
        </xdr:cNvGrpSpPr>
      </xdr:nvGrpSpPr>
      <xdr:grpSpPr bwMode="auto">
        <a:xfrm>
          <a:off x="4218214" y="485775"/>
          <a:ext cx="0" cy="428625"/>
          <a:chOff x="5362575" y="104775"/>
          <a:chExt cx="0" cy="314325"/>
        </a:xfrm>
      </xdr:grpSpPr>
      <xdr:sp macro="" textlink="">
        <xdr:nvSpPr>
          <xdr:cNvPr id="18" name="Rectangle 2">
            <a:extLst>
              <a:ext uri="{FF2B5EF4-FFF2-40B4-BE49-F238E27FC236}">
                <a16:creationId xmlns:a16="http://schemas.microsoft.com/office/drawing/2014/main" id="{0430D820-EC37-5A87-45A9-BD71AB85AB1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C9DD2294-CEC8-BC15-1C67-FB31A66412A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0" name="Group 15">
          <a:extLst>
            <a:ext uri="{FF2B5EF4-FFF2-40B4-BE49-F238E27FC236}">
              <a16:creationId xmlns:a16="http://schemas.microsoft.com/office/drawing/2014/main" id="{6D79945A-0F05-4072-90BE-C4F683436559}"/>
            </a:ext>
          </a:extLst>
        </xdr:cNvPr>
        <xdr:cNvGrpSpPr>
          <a:grpSpLocks/>
        </xdr:cNvGrpSpPr>
      </xdr:nvGrpSpPr>
      <xdr:grpSpPr bwMode="auto">
        <a:xfrm>
          <a:off x="4218214" y="485775"/>
          <a:ext cx="0" cy="428625"/>
          <a:chOff x="5362575" y="104775"/>
          <a:chExt cx="0" cy="314325"/>
        </a:xfrm>
      </xdr:grpSpPr>
      <xdr:sp macro="" textlink="">
        <xdr:nvSpPr>
          <xdr:cNvPr id="21" name="Rectangle 16">
            <a:extLst>
              <a:ext uri="{FF2B5EF4-FFF2-40B4-BE49-F238E27FC236}">
                <a16:creationId xmlns:a16="http://schemas.microsoft.com/office/drawing/2014/main" id="{AC117442-084B-59DB-CD31-E73230C4F75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47A8C7CB-2FF5-4940-1E4E-B1A983ADCB7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3" name="Group 1">
          <a:extLst>
            <a:ext uri="{FF2B5EF4-FFF2-40B4-BE49-F238E27FC236}">
              <a16:creationId xmlns:a16="http://schemas.microsoft.com/office/drawing/2014/main" id="{D511F91E-0B50-4270-93C6-98C2FD2650AA}"/>
            </a:ext>
          </a:extLst>
        </xdr:cNvPr>
        <xdr:cNvGrpSpPr>
          <a:grpSpLocks/>
        </xdr:cNvGrpSpPr>
      </xdr:nvGrpSpPr>
      <xdr:grpSpPr bwMode="auto">
        <a:xfrm>
          <a:off x="4218214" y="485775"/>
          <a:ext cx="0" cy="428625"/>
          <a:chOff x="5362575" y="104775"/>
          <a:chExt cx="0" cy="314325"/>
        </a:xfrm>
      </xdr:grpSpPr>
      <xdr:sp macro="" textlink="">
        <xdr:nvSpPr>
          <xdr:cNvPr id="24" name="Rectangle 2">
            <a:extLst>
              <a:ext uri="{FF2B5EF4-FFF2-40B4-BE49-F238E27FC236}">
                <a16:creationId xmlns:a16="http://schemas.microsoft.com/office/drawing/2014/main" id="{3CD06F8A-EA19-91B0-F518-B654E144DF3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83B1AC26-2C7F-D9D7-4586-9E4651BD47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6" name="Group 15">
          <a:extLst>
            <a:ext uri="{FF2B5EF4-FFF2-40B4-BE49-F238E27FC236}">
              <a16:creationId xmlns:a16="http://schemas.microsoft.com/office/drawing/2014/main" id="{F97FF17A-1F53-402C-8CBC-4E5D8B409801}"/>
            </a:ext>
          </a:extLst>
        </xdr:cNvPr>
        <xdr:cNvGrpSpPr>
          <a:grpSpLocks/>
        </xdr:cNvGrpSpPr>
      </xdr:nvGrpSpPr>
      <xdr:grpSpPr bwMode="auto">
        <a:xfrm>
          <a:off x="4218214" y="485775"/>
          <a:ext cx="0" cy="428625"/>
          <a:chOff x="5362575" y="104775"/>
          <a:chExt cx="0" cy="314325"/>
        </a:xfrm>
      </xdr:grpSpPr>
      <xdr:sp macro="" textlink="">
        <xdr:nvSpPr>
          <xdr:cNvPr id="27" name="Rectangle 16">
            <a:extLst>
              <a:ext uri="{FF2B5EF4-FFF2-40B4-BE49-F238E27FC236}">
                <a16:creationId xmlns:a16="http://schemas.microsoft.com/office/drawing/2014/main" id="{E435C202-A195-63C6-D254-73721EE4855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16BE6E44-3F58-B7B5-688C-824B40FF985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29" name="Group 1">
          <a:extLst>
            <a:ext uri="{FF2B5EF4-FFF2-40B4-BE49-F238E27FC236}">
              <a16:creationId xmlns:a16="http://schemas.microsoft.com/office/drawing/2014/main" id="{84C603F5-10A2-48F6-88AE-CF10284FBE7D}"/>
            </a:ext>
          </a:extLst>
        </xdr:cNvPr>
        <xdr:cNvGrpSpPr>
          <a:grpSpLocks/>
        </xdr:cNvGrpSpPr>
      </xdr:nvGrpSpPr>
      <xdr:grpSpPr bwMode="auto">
        <a:xfrm>
          <a:off x="4218214" y="485775"/>
          <a:ext cx="0" cy="428625"/>
          <a:chOff x="7950200" y="104775"/>
          <a:chExt cx="0" cy="314325"/>
        </a:xfrm>
      </xdr:grpSpPr>
      <xdr:sp macro="" textlink="">
        <xdr:nvSpPr>
          <xdr:cNvPr id="30" name="Rectangle 2">
            <a:extLst>
              <a:ext uri="{FF2B5EF4-FFF2-40B4-BE49-F238E27FC236}">
                <a16:creationId xmlns:a16="http://schemas.microsoft.com/office/drawing/2014/main" id="{4A83D9B0-9702-BA60-59E6-17D601F85A0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6FD5E8D6-4991-EA10-6129-691F03692DA5}"/>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32" name="Group 1">
          <a:extLst>
            <a:ext uri="{FF2B5EF4-FFF2-40B4-BE49-F238E27FC236}">
              <a16:creationId xmlns:a16="http://schemas.microsoft.com/office/drawing/2014/main" id="{602E61E5-2F4C-4ED2-9DEB-B6CDC08DE84B}"/>
            </a:ext>
          </a:extLst>
        </xdr:cNvPr>
        <xdr:cNvGrpSpPr>
          <a:grpSpLocks/>
        </xdr:cNvGrpSpPr>
      </xdr:nvGrpSpPr>
      <xdr:grpSpPr bwMode="auto">
        <a:xfrm>
          <a:off x="4218214" y="485775"/>
          <a:ext cx="0" cy="428625"/>
          <a:chOff x="5362575" y="104775"/>
          <a:chExt cx="0" cy="314325"/>
        </a:xfrm>
      </xdr:grpSpPr>
      <xdr:sp macro="" textlink="">
        <xdr:nvSpPr>
          <xdr:cNvPr id="33" name="Rectangle 2">
            <a:extLst>
              <a:ext uri="{FF2B5EF4-FFF2-40B4-BE49-F238E27FC236}">
                <a16:creationId xmlns:a16="http://schemas.microsoft.com/office/drawing/2014/main" id="{50C2EF82-48C0-C663-5D42-5488CF8F59B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B3E4BFF-D1B2-32BE-A3DE-09F439729E75}"/>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35" name="Group 15">
          <a:extLst>
            <a:ext uri="{FF2B5EF4-FFF2-40B4-BE49-F238E27FC236}">
              <a16:creationId xmlns:a16="http://schemas.microsoft.com/office/drawing/2014/main" id="{27FC4DF8-1E94-4FE3-A2CE-D37FD526CE85}"/>
            </a:ext>
          </a:extLst>
        </xdr:cNvPr>
        <xdr:cNvGrpSpPr>
          <a:grpSpLocks/>
        </xdr:cNvGrpSpPr>
      </xdr:nvGrpSpPr>
      <xdr:grpSpPr bwMode="auto">
        <a:xfrm>
          <a:off x="4218214" y="485775"/>
          <a:ext cx="0" cy="428625"/>
          <a:chOff x="5362575" y="104775"/>
          <a:chExt cx="0" cy="314325"/>
        </a:xfrm>
      </xdr:grpSpPr>
      <xdr:sp macro="" textlink="">
        <xdr:nvSpPr>
          <xdr:cNvPr id="36" name="Rectangle 16">
            <a:extLst>
              <a:ext uri="{FF2B5EF4-FFF2-40B4-BE49-F238E27FC236}">
                <a16:creationId xmlns:a16="http://schemas.microsoft.com/office/drawing/2014/main" id="{DDACE4E6-D80A-9CB0-3CED-310AE2E3762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8F5F3C18-6D44-9684-2424-D60ABEE107D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38" name="Group 1">
          <a:extLst>
            <a:ext uri="{FF2B5EF4-FFF2-40B4-BE49-F238E27FC236}">
              <a16:creationId xmlns:a16="http://schemas.microsoft.com/office/drawing/2014/main" id="{3B0F2A67-6EDE-4C51-B773-9D23EFBAD30D}"/>
            </a:ext>
          </a:extLst>
        </xdr:cNvPr>
        <xdr:cNvGrpSpPr>
          <a:grpSpLocks/>
        </xdr:cNvGrpSpPr>
      </xdr:nvGrpSpPr>
      <xdr:grpSpPr bwMode="auto">
        <a:xfrm>
          <a:off x="4218214" y="485775"/>
          <a:ext cx="0" cy="428625"/>
          <a:chOff x="5362575" y="104775"/>
          <a:chExt cx="0" cy="314325"/>
        </a:xfrm>
      </xdr:grpSpPr>
      <xdr:sp macro="" textlink="">
        <xdr:nvSpPr>
          <xdr:cNvPr id="39" name="Rectangle 2">
            <a:extLst>
              <a:ext uri="{FF2B5EF4-FFF2-40B4-BE49-F238E27FC236}">
                <a16:creationId xmlns:a16="http://schemas.microsoft.com/office/drawing/2014/main" id="{5468CDAB-6077-95DE-E196-465EECDD6FE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A984684-B9D0-89AF-1C42-9285D6BE10B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1" name="Group 15">
          <a:extLst>
            <a:ext uri="{FF2B5EF4-FFF2-40B4-BE49-F238E27FC236}">
              <a16:creationId xmlns:a16="http://schemas.microsoft.com/office/drawing/2014/main" id="{BA1EE24A-562E-4330-B9FA-10B2F3C68C28}"/>
            </a:ext>
          </a:extLst>
        </xdr:cNvPr>
        <xdr:cNvGrpSpPr>
          <a:grpSpLocks/>
        </xdr:cNvGrpSpPr>
      </xdr:nvGrpSpPr>
      <xdr:grpSpPr bwMode="auto">
        <a:xfrm>
          <a:off x="4218214" y="485775"/>
          <a:ext cx="0" cy="428625"/>
          <a:chOff x="5362575" y="104775"/>
          <a:chExt cx="0" cy="314325"/>
        </a:xfrm>
      </xdr:grpSpPr>
      <xdr:sp macro="" textlink="">
        <xdr:nvSpPr>
          <xdr:cNvPr id="42" name="Rectangle 16">
            <a:extLst>
              <a:ext uri="{FF2B5EF4-FFF2-40B4-BE49-F238E27FC236}">
                <a16:creationId xmlns:a16="http://schemas.microsoft.com/office/drawing/2014/main" id="{6F22A94B-53B8-08B7-7BE3-2914F1E1C90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15D2D8F4-E18D-437D-33E6-5ED4FC90578A}"/>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3</xdr:col>
      <xdr:colOff>0</xdr:colOff>
      <xdr:row>1</xdr:row>
      <xdr:rowOff>104775</xdr:rowOff>
    </xdr:from>
    <xdr:to>
      <xdr:col>3</xdr:col>
      <xdr:colOff>0</xdr:colOff>
      <xdr:row>2</xdr:row>
      <xdr:rowOff>152400</xdr:rowOff>
    </xdr:to>
    <xdr:grpSp>
      <xdr:nvGrpSpPr>
        <xdr:cNvPr id="44" name="Group 1">
          <a:extLst>
            <a:ext uri="{FF2B5EF4-FFF2-40B4-BE49-F238E27FC236}">
              <a16:creationId xmlns:a16="http://schemas.microsoft.com/office/drawing/2014/main" id="{F3DDFD00-BAC4-4DA7-93B9-E962E1D6F3A1}"/>
            </a:ext>
          </a:extLst>
        </xdr:cNvPr>
        <xdr:cNvGrpSpPr>
          <a:grpSpLocks/>
        </xdr:cNvGrpSpPr>
      </xdr:nvGrpSpPr>
      <xdr:grpSpPr bwMode="auto">
        <a:xfrm>
          <a:off x="4218214" y="485775"/>
          <a:ext cx="0" cy="428625"/>
          <a:chOff x="7950200" y="104775"/>
          <a:chExt cx="0" cy="314325"/>
        </a:xfrm>
      </xdr:grpSpPr>
      <xdr:sp macro="" textlink="">
        <xdr:nvSpPr>
          <xdr:cNvPr id="45" name="Rectangle 2">
            <a:extLst>
              <a:ext uri="{FF2B5EF4-FFF2-40B4-BE49-F238E27FC236}">
                <a16:creationId xmlns:a16="http://schemas.microsoft.com/office/drawing/2014/main" id="{A2F63E04-7BFE-5DD9-9216-C34964FCB6D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689F76E-D46D-EFDE-64C8-25FEB554A61A}"/>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1</xdr:col>
      <xdr:colOff>166687</xdr:colOff>
      <xdr:row>1</xdr:row>
      <xdr:rowOff>166688</xdr:rowOff>
    </xdr:from>
    <xdr:to>
      <xdr:col>1</xdr:col>
      <xdr:colOff>1815120</xdr:colOff>
      <xdr:row>4</xdr:row>
      <xdr:rowOff>238125</xdr:rowOff>
    </xdr:to>
    <xdr:pic>
      <xdr:nvPicPr>
        <xdr:cNvPr id="47" name="Imagen 46">
          <a:extLst>
            <a:ext uri="{FF2B5EF4-FFF2-40B4-BE49-F238E27FC236}">
              <a16:creationId xmlns:a16="http://schemas.microsoft.com/office/drawing/2014/main" id="{4BD08183-85C2-456B-886A-DE1AE5BA73A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8"/>
          <a:ext cx="1648433" cy="1214437"/>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352425</xdr:colOff>
      <xdr:row>1</xdr:row>
      <xdr:rowOff>20083</xdr:rowOff>
    </xdr:from>
    <xdr:to>
      <xdr:col>1</xdr:col>
      <xdr:colOff>1704975</xdr:colOff>
      <xdr:row>4</xdr:row>
      <xdr:rowOff>166688</xdr:rowOff>
    </xdr:to>
    <xdr:pic>
      <xdr:nvPicPr>
        <xdr:cNvPr id="3" name="Imagen 2">
          <a:extLst>
            <a:ext uri="{FF2B5EF4-FFF2-40B4-BE49-F238E27FC236}">
              <a16:creationId xmlns:a16="http://schemas.microsoft.com/office/drawing/2014/main" id="{8FB23204-2D46-45B2-A995-8A8A0C03724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554831" y="186771"/>
          <a:ext cx="1352550" cy="765730"/>
        </a:xfrm>
        <a:prstGeom prst="rect">
          <a:avLst/>
        </a:prstGeom>
        <a:noFill/>
        <a:ln>
          <a:noFill/>
        </a:ln>
        <a:extLst>
          <a:ext uri="{53640926-AAD7-44D8-BBD7-CCE9431645EC}">
            <a14:shadowObscured xmlns:a14="http://schemas.microsoft.com/office/drawing/2010/main"/>
          </a:ext>
        </a:extLst>
      </xdr:spPr>
    </xdr:pic>
    <xdr:clientData/>
  </xdr:twoCellAnchor>
  <xdr:twoCellAnchor>
    <xdr:from>
      <xdr:col>2</xdr:col>
      <xdr:colOff>797719</xdr:colOff>
      <xdr:row>50</xdr:row>
      <xdr:rowOff>107156</xdr:rowOff>
    </xdr:from>
    <xdr:to>
      <xdr:col>14</xdr:col>
      <xdr:colOff>488156</xdr:colOff>
      <xdr:row>65</xdr:row>
      <xdr:rowOff>97631</xdr:rowOff>
    </xdr:to>
    <xdr:graphicFrame macro="">
      <xdr:nvGraphicFramePr>
        <xdr:cNvPr id="4" name="Gráfico 3">
          <a:extLst>
            <a:ext uri="{FF2B5EF4-FFF2-40B4-BE49-F238E27FC236}">
              <a16:creationId xmlns:a16="http://schemas.microsoft.com/office/drawing/2014/main" id="{58BACC9D-F5A7-7192-53D9-E509843A29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8</v>
    <v>1</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8"/>
  <sheetViews>
    <sheetView topLeftCell="A48" zoomScale="80" zoomScaleNormal="80" workbookViewId="0">
      <selection activeCell="C76" sqref="C76:P76"/>
    </sheetView>
  </sheetViews>
  <sheetFormatPr baseColWidth="10" defaultRowHeight="12.75" x14ac:dyDescent="0.2"/>
  <cols>
    <col min="1" max="1" width="3" style="1" customWidth="1"/>
    <col min="2" max="2" width="30" style="1" customWidth="1"/>
    <col min="3" max="3" width="16.855468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10.85546875" style="1" bestFit="1" customWidth="1"/>
    <col min="10" max="10" width="9.7109375" style="1" customWidth="1"/>
    <col min="11" max="11" width="10.140625" style="1" customWidth="1"/>
    <col min="12" max="12" width="10.85546875" style="1" bestFit="1" customWidth="1"/>
    <col min="13" max="13" width="8.42578125" style="1" customWidth="1"/>
    <col min="14" max="14" width="8" style="1" customWidth="1"/>
    <col min="15" max="15" width="11" style="1" customWidth="1"/>
    <col min="16" max="16" width="21.140625" style="1" customWidth="1"/>
    <col min="17" max="18" width="11.7109375" style="1" customWidth="1"/>
    <col min="19" max="19" width="11.42578125" style="2" hidden="1" customWidth="1"/>
    <col min="20" max="16384" width="11.42578125" style="1"/>
  </cols>
  <sheetData>
    <row r="1" spans="1:19" ht="13.5" thickBot="1" x14ac:dyDescent="0.25">
      <c r="A1" s="1" t="s">
        <v>122</v>
      </c>
    </row>
    <row r="2" spans="1:19" ht="16.5" customHeight="1" x14ac:dyDescent="0.2">
      <c r="B2" s="134"/>
      <c r="C2" s="137" t="s">
        <v>35</v>
      </c>
      <c r="D2" s="138"/>
      <c r="E2" s="138"/>
      <c r="F2" s="138"/>
      <c r="G2" s="138"/>
      <c r="H2" s="138"/>
      <c r="I2" s="138"/>
      <c r="J2" s="138"/>
      <c r="K2" s="138"/>
      <c r="L2" s="138"/>
      <c r="M2" s="139"/>
      <c r="N2" s="140" t="s">
        <v>101</v>
      </c>
      <c r="O2" s="141"/>
      <c r="P2" s="142"/>
      <c r="S2" s="3">
        <v>0.8</v>
      </c>
    </row>
    <row r="3" spans="1:19" ht="15.75" customHeight="1" x14ac:dyDescent="0.2">
      <c r="B3" s="135"/>
      <c r="C3" s="143" t="s">
        <v>37</v>
      </c>
      <c r="D3" s="144"/>
      <c r="E3" s="144"/>
      <c r="F3" s="144"/>
      <c r="G3" s="144"/>
      <c r="H3" s="144"/>
      <c r="I3" s="144"/>
      <c r="J3" s="144"/>
      <c r="K3" s="144"/>
      <c r="L3" s="144"/>
      <c r="M3" s="145"/>
      <c r="N3" s="146" t="s">
        <v>110</v>
      </c>
      <c r="O3" s="147"/>
      <c r="P3" s="148"/>
      <c r="S3" s="3">
        <v>0.79998999999999998</v>
      </c>
    </row>
    <row r="4" spans="1:19" ht="15.75" customHeight="1" x14ac:dyDescent="0.2">
      <c r="B4" s="135"/>
      <c r="C4" s="143" t="s">
        <v>38</v>
      </c>
      <c r="D4" s="144"/>
      <c r="E4" s="144"/>
      <c r="F4" s="144"/>
      <c r="G4" s="144"/>
      <c r="H4" s="144"/>
      <c r="I4" s="144"/>
      <c r="J4" s="144"/>
      <c r="K4" s="144"/>
      <c r="L4" s="144"/>
      <c r="M4" s="145"/>
      <c r="N4" s="146" t="s">
        <v>102</v>
      </c>
      <c r="O4" s="147"/>
      <c r="P4" s="148"/>
      <c r="S4" s="3">
        <v>0.65</v>
      </c>
    </row>
    <row r="5" spans="1: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1:19" ht="3" customHeight="1" thickBot="1" x14ac:dyDescent="0.25">
      <c r="S6" s="3"/>
    </row>
    <row r="7" spans="1:19" x14ac:dyDescent="0.2">
      <c r="B7" s="160" t="s">
        <v>43</v>
      </c>
      <c r="C7" s="161"/>
      <c r="D7" s="161"/>
      <c r="E7" s="161"/>
      <c r="F7" s="161"/>
      <c r="G7" s="161"/>
      <c r="H7" s="161"/>
      <c r="I7" s="161"/>
      <c r="J7" s="161"/>
      <c r="K7" s="161"/>
      <c r="L7" s="161"/>
      <c r="M7" s="161"/>
      <c r="N7" s="161"/>
      <c r="O7" s="161"/>
      <c r="P7" s="162"/>
      <c r="S7" s="3"/>
    </row>
    <row r="8" spans="1:19" ht="13.5" thickBot="1" x14ac:dyDescent="0.25">
      <c r="B8" s="163"/>
      <c r="C8" s="164"/>
      <c r="D8" s="164"/>
      <c r="E8" s="164"/>
      <c r="F8" s="164"/>
      <c r="G8" s="164"/>
      <c r="H8" s="164"/>
      <c r="I8" s="164"/>
      <c r="J8" s="164"/>
      <c r="K8" s="164"/>
      <c r="L8" s="164"/>
      <c r="M8" s="164"/>
      <c r="N8" s="164"/>
      <c r="O8" s="164"/>
      <c r="P8" s="165"/>
    </row>
    <row r="9" spans="1:19" ht="3" customHeight="1" thickBot="1" x14ac:dyDescent="0.25">
      <c r="B9" s="4"/>
      <c r="C9" s="5"/>
      <c r="D9" s="5"/>
      <c r="E9" s="5"/>
      <c r="F9" s="5"/>
      <c r="G9" s="5"/>
      <c r="H9" s="5"/>
      <c r="I9" s="5"/>
      <c r="J9" s="5"/>
      <c r="K9" s="5"/>
      <c r="L9" s="5"/>
      <c r="M9" s="5"/>
      <c r="N9" s="5"/>
      <c r="O9" s="5"/>
      <c r="P9" s="6"/>
    </row>
    <row r="10" spans="1:19" ht="26.25" customHeight="1" thickBot="1" x14ac:dyDescent="0.25">
      <c r="B10" s="7" t="s">
        <v>53</v>
      </c>
      <c r="C10" s="172">
        <v>2025</v>
      </c>
      <c r="D10" s="173"/>
      <c r="E10" s="173"/>
      <c r="F10" s="173"/>
      <c r="G10" s="173"/>
      <c r="H10" s="173"/>
      <c r="I10" s="174"/>
      <c r="J10" s="166" t="s">
        <v>1</v>
      </c>
      <c r="K10" s="167"/>
      <c r="L10" s="167"/>
      <c r="M10" s="168"/>
      <c r="N10" s="169" t="s">
        <v>124</v>
      </c>
      <c r="O10" s="170"/>
      <c r="P10" s="171"/>
    </row>
    <row r="11" spans="1:19" ht="3" customHeight="1" thickBot="1" x14ac:dyDescent="0.25">
      <c r="B11" s="4"/>
      <c r="C11" s="5"/>
      <c r="D11" s="5"/>
      <c r="E11" s="5"/>
      <c r="F11" s="5"/>
      <c r="G11" s="5"/>
      <c r="H11" s="5"/>
      <c r="I11" s="5"/>
      <c r="J11" s="5"/>
      <c r="K11" s="5"/>
      <c r="L11" s="5"/>
      <c r="M11" s="5"/>
      <c r="N11" s="5"/>
      <c r="O11" s="5"/>
      <c r="P11" s="6"/>
    </row>
    <row r="12" spans="1:19" ht="30" customHeight="1" thickBot="1" x14ac:dyDescent="0.25">
      <c r="B12" s="7" t="s">
        <v>0</v>
      </c>
      <c r="C12" s="155" t="s">
        <v>86</v>
      </c>
      <c r="D12" s="155"/>
      <c r="E12" s="155"/>
      <c r="F12" s="155"/>
      <c r="G12" s="155"/>
      <c r="H12" s="155"/>
      <c r="I12" s="155"/>
      <c r="J12" s="155"/>
      <c r="K12" s="155"/>
      <c r="L12" s="155"/>
      <c r="M12" s="155"/>
      <c r="N12" s="155"/>
      <c r="O12" s="155"/>
      <c r="P12" s="156"/>
    </row>
    <row r="13" spans="1:19" ht="3" customHeight="1" thickBot="1" x14ac:dyDescent="0.25">
      <c r="B13" s="4"/>
      <c r="C13" s="5"/>
      <c r="D13" s="5"/>
      <c r="E13" s="5"/>
      <c r="F13" s="5"/>
      <c r="G13" s="5"/>
      <c r="H13" s="5"/>
      <c r="I13" s="5"/>
      <c r="J13" s="5"/>
      <c r="K13" s="5"/>
      <c r="L13" s="5"/>
      <c r="M13" s="5"/>
      <c r="N13" s="5"/>
      <c r="O13" s="5"/>
      <c r="P13" s="6"/>
    </row>
    <row r="14" spans="1:19" ht="30" customHeight="1" thickBot="1" x14ac:dyDescent="0.25">
      <c r="B14" s="7" t="s">
        <v>6</v>
      </c>
      <c r="C14" s="157" t="s">
        <v>125</v>
      </c>
      <c r="D14" s="158"/>
      <c r="E14" s="158"/>
      <c r="F14" s="158"/>
      <c r="G14" s="158"/>
      <c r="H14" s="158"/>
      <c r="I14" s="158"/>
      <c r="J14" s="158"/>
      <c r="K14" s="158"/>
      <c r="L14" s="158"/>
      <c r="M14" s="158"/>
      <c r="N14" s="158"/>
      <c r="O14" s="158"/>
      <c r="P14" s="159"/>
    </row>
    <row r="15" spans="1:19" ht="3" customHeight="1" thickBot="1" x14ac:dyDescent="0.25">
      <c r="B15" s="4"/>
      <c r="C15" s="5"/>
      <c r="D15" s="5"/>
      <c r="E15" s="5"/>
      <c r="F15" s="5"/>
      <c r="G15" s="5"/>
      <c r="H15" s="5"/>
      <c r="I15" s="5"/>
      <c r="J15" s="5"/>
      <c r="K15" s="5"/>
      <c r="L15" s="5"/>
      <c r="M15" s="5"/>
      <c r="N15" s="5"/>
      <c r="O15" s="5"/>
      <c r="P15" s="6"/>
    </row>
    <row r="16" spans="1:19" ht="30" customHeight="1" thickBot="1" x14ac:dyDescent="0.25">
      <c r="B16" s="7" t="s">
        <v>24</v>
      </c>
      <c r="C16" s="184" t="s">
        <v>300</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126</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141.75" customHeight="1" thickBot="1" x14ac:dyDescent="0.25">
      <c r="B24" s="34" t="s">
        <v>12</v>
      </c>
      <c r="C24" s="178" t="s">
        <v>295</v>
      </c>
      <c r="D24" s="179"/>
      <c r="E24" s="179"/>
      <c r="F24" s="179"/>
      <c r="G24" s="179"/>
      <c r="H24" s="179"/>
      <c r="I24" s="179"/>
      <c r="J24" s="179"/>
      <c r="K24" s="179"/>
      <c r="L24" s="179"/>
      <c r="M24" s="179"/>
      <c r="N24" s="179"/>
      <c r="O24" s="179"/>
      <c r="P24" s="180"/>
    </row>
    <row r="25" spans="1:16" ht="3" customHeight="1" thickBot="1" x14ac:dyDescent="0.25">
      <c r="B25" s="181"/>
      <c r="C25" s="182"/>
      <c r="D25" s="182"/>
      <c r="E25" s="182"/>
      <c r="F25" s="182"/>
      <c r="G25" s="182"/>
      <c r="H25" s="182"/>
      <c r="I25" s="182"/>
      <c r="J25" s="182"/>
      <c r="K25" s="182"/>
      <c r="L25" s="182"/>
      <c r="M25" s="182"/>
      <c r="N25" s="182"/>
      <c r="O25" s="182"/>
      <c r="P25" s="183"/>
    </row>
    <row r="26" spans="1:16" ht="164.25" customHeight="1" thickBot="1" x14ac:dyDescent="0.25">
      <c r="B26" s="7" t="s">
        <v>2</v>
      </c>
      <c r="C26" s="198" t="s">
        <v>296</v>
      </c>
      <c r="D26" s="199"/>
      <c r="E26" s="199"/>
      <c r="F26" s="199"/>
      <c r="G26" s="199"/>
      <c r="H26" s="199"/>
      <c r="I26" s="199"/>
      <c r="J26" s="199"/>
      <c r="K26" s="199"/>
      <c r="L26" s="199"/>
      <c r="M26" s="199"/>
      <c r="N26" s="199"/>
      <c r="O26" s="199"/>
      <c r="P26" s="200"/>
    </row>
    <row r="27" spans="1:16" ht="3" customHeight="1" thickBot="1" x14ac:dyDescent="0.25">
      <c r="B27" s="201"/>
      <c r="C27" s="202"/>
      <c r="D27" s="202"/>
      <c r="E27" s="202"/>
      <c r="F27" s="202"/>
      <c r="G27" s="202"/>
      <c r="H27" s="202"/>
      <c r="I27" s="202"/>
      <c r="J27" s="202"/>
      <c r="K27" s="202"/>
      <c r="L27" s="202"/>
      <c r="M27" s="202"/>
      <c r="N27" s="202"/>
      <c r="O27" s="202"/>
      <c r="P27" s="203"/>
    </row>
    <row r="28" spans="1:16" ht="12.75" customHeight="1" thickBot="1" x14ac:dyDescent="0.25">
      <c r="B28" s="7" t="s">
        <v>13</v>
      </c>
      <c r="C28" s="9" t="s">
        <v>14</v>
      </c>
      <c r="D28" s="204" t="s">
        <v>94</v>
      </c>
      <c r="E28" s="205"/>
      <c r="F28" s="205"/>
      <c r="G28" s="206"/>
      <c r="H28" s="207" t="s">
        <v>15</v>
      </c>
      <c r="I28" s="207"/>
      <c r="J28" s="207"/>
      <c r="K28" s="204" t="s">
        <v>93</v>
      </c>
      <c r="L28" s="205"/>
      <c r="M28" s="206"/>
      <c r="N28" s="208" t="s">
        <v>16</v>
      </c>
      <c r="O28" s="209"/>
      <c r="P28" s="93" t="s">
        <v>95</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13.5" thickBot="1" x14ac:dyDescent="0.25">
      <c r="B32" s="34" t="s">
        <v>4</v>
      </c>
      <c r="C32" s="197" t="s">
        <v>48</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6.25" thickBot="1" x14ac:dyDescent="0.25">
      <c r="B34" s="34" t="s">
        <v>22</v>
      </c>
      <c r="C34" s="197" t="s">
        <v>51</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48</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30" customHeight="1" x14ac:dyDescent="0.2">
      <c r="B40" s="47" t="s">
        <v>127</v>
      </c>
      <c r="C40" s="228" t="s">
        <v>128</v>
      </c>
      <c r="D40" s="229"/>
      <c r="E40" s="229"/>
      <c r="F40" s="229"/>
      <c r="G40" s="230"/>
      <c r="H40" s="231" t="s">
        <v>129</v>
      </c>
      <c r="I40" s="232"/>
      <c r="J40" s="232"/>
      <c r="K40" s="232"/>
      <c r="L40" s="233"/>
      <c r="M40" s="219" t="s">
        <v>130</v>
      </c>
      <c r="N40" s="220"/>
      <c r="O40" s="220"/>
      <c r="P40" s="221"/>
    </row>
    <row r="41" spans="2:16" ht="35.25" customHeight="1" x14ac:dyDescent="0.2">
      <c r="B41" s="48" t="s">
        <v>131</v>
      </c>
      <c r="C41" s="234" t="s">
        <v>132</v>
      </c>
      <c r="D41" s="235"/>
      <c r="E41" s="235"/>
      <c r="F41" s="235"/>
      <c r="G41" s="236"/>
      <c r="H41" s="231" t="s">
        <v>129</v>
      </c>
      <c r="I41" s="232"/>
      <c r="J41" s="232"/>
      <c r="K41" s="232"/>
      <c r="L41" s="233"/>
      <c r="M41" s="222"/>
      <c r="N41" s="223"/>
      <c r="O41" s="223"/>
      <c r="P41" s="224"/>
    </row>
    <row r="42" spans="2:16" ht="30" customHeight="1" thickBot="1" x14ac:dyDescent="0.25">
      <c r="B42" s="49" t="s">
        <v>133</v>
      </c>
      <c r="C42" s="216" t="s">
        <v>134</v>
      </c>
      <c r="D42" s="217"/>
      <c r="E42" s="217"/>
      <c r="F42" s="217"/>
      <c r="G42" s="218"/>
      <c r="H42" s="216" t="s">
        <v>129</v>
      </c>
      <c r="I42" s="217"/>
      <c r="J42" s="217"/>
      <c r="K42" s="217"/>
      <c r="L42" s="218"/>
      <c r="M42" s="225"/>
      <c r="N42" s="226"/>
      <c r="O42" s="226"/>
      <c r="P42" s="227"/>
    </row>
    <row r="43" spans="2:16" ht="3" customHeight="1" thickBot="1" x14ac:dyDescent="0.25">
      <c r="B43" s="11"/>
      <c r="C43" s="11"/>
      <c r="D43" s="11"/>
      <c r="E43" s="11"/>
      <c r="F43" s="11"/>
      <c r="G43" s="11"/>
      <c r="H43" s="11"/>
      <c r="I43" s="11"/>
      <c r="J43" s="11"/>
      <c r="K43" s="11"/>
      <c r="L43" s="11"/>
      <c r="M43" s="11"/>
      <c r="N43" s="11"/>
      <c r="O43" s="11"/>
      <c r="P43" s="11"/>
    </row>
    <row r="44" spans="2:16" ht="13.5" customHeight="1" thickBot="1" x14ac:dyDescent="0.25">
      <c r="B44" s="190" t="s">
        <v>8</v>
      </c>
      <c r="C44" s="191"/>
      <c r="D44" s="191"/>
      <c r="E44" s="191"/>
      <c r="F44" s="191"/>
      <c r="G44" s="191"/>
      <c r="H44" s="191"/>
      <c r="I44" s="191"/>
      <c r="J44" s="191"/>
      <c r="K44" s="191"/>
      <c r="L44" s="191"/>
      <c r="M44" s="191"/>
      <c r="N44" s="191"/>
      <c r="O44" s="191"/>
      <c r="P44" s="192"/>
    </row>
    <row r="45" spans="2:16" ht="3" customHeight="1" thickBot="1" x14ac:dyDescent="0.25">
      <c r="B45" s="12"/>
      <c r="C45" s="13"/>
      <c r="D45" s="13"/>
      <c r="E45" s="13"/>
      <c r="F45" s="13"/>
      <c r="G45" s="13"/>
      <c r="H45" s="13"/>
      <c r="I45" s="13"/>
      <c r="J45" s="13"/>
      <c r="K45" s="13"/>
      <c r="L45" s="13"/>
      <c r="M45" s="13"/>
      <c r="N45" s="13"/>
      <c r="O45" s="13"/>
      <c r="P45" s="14"/>
    </row>
    <row r="46" spans="2:16" x14ac:dyDescent="0.2">
      <c r="B46" s="240" t="s">
        <v>20</v>
      </c>
      <c r="C46" s="15" t="s">
        <v>9</v>
      </c>
      <c r="D46" s="16" t="s">
        <v>66</v>
      </c>
      <c r="E46" s="16" t="s">
        <v>67</v>
      </c>
      <c r="F46" s="16" t="s">
        <v>68</v>
      </c>
      <c r="G46" s="16" t="s">
        <v>69</v>
      </c>
      <c r="H46" s="16" t="s">
        <v>70</v>
      </c>
      <c r="I46" s="16" t="s">
        <v>71</v>
      </c>
      <c r="J46" s="16" t="s">
        <v>72</v>
      </c>
      <c r="K46" s="16" t="s">
        <v>73</v>
      </c>
      <c r="L46" s="16" t="s">
        <v>74</v>
      </c>
      <c r="M46" s="16" t="s">
        <v>75</v>
      </c>
      <c r="N46" s="16" t="s">
        <v>76</v>
      </c>
      <c r="O46" s="17" t="s">
        <v>77</v>
      </c>
      <c r="P46" s="18" t="s">
        <v>23</v>
      </c>
    </row>
    <row r="47" spans="2:16" ht="25.5" x14ac:dyDescent="0.2">
      <c r="B47" s="241"/>
      <c r="C47" s="50" t="s">
        <v>135</v>
      </c>
      <c r="D47" s="97">
        <v>3.3000000000000002E-2</v>
      </c>
      <c r="E47" s="97">
        <v>0.08</v>
      </c>
      <c r="F47" s="97">
        <v>0.14799999999999999</v>
      </c>
      <c r="G47" s="97">
        <v>0.223</v>
      </c>
      <c r="H47" s="97">
        <v>0.33</v>
      </c>
      <c r="I47" s="97">
        <v>0.38</v>
      </c>
      <c r="J47" s="97">
        <v>0.44500000000000001</v>
      </c>
      <c r="K47" s="97">
        <v>0.51200000000000001</v>
      </c>
      <c r="L47" s="97">
        <v>0.57599999999999996</v>
      </c>
      <c r="M47" s="98">
        <v>0.63600000000000001</v>
      </c>
      <c r="N47" s="98">
        <v>0.70899999999999996</v>
      </c>
      <c r="O47" s="98">
        <v>0.95099999999999996</v>
      </c>
      <c r="P47" s="256">
        <f>AVERAGE(D49:O49)</f>
        <v>0.91426154729508557</v>
      </c>
    </row>
    <row r="48" spans="2:16" ht="38.25" x14ac:dyDescent="0.2">
      <c r="B48" s="241"/>
      <c r="C48" s="51" t="s">
        <v>136</v>
      </c>
      <c r="D48" s="99">
        <f>'1. Registro ejec. pptal'!C12</f>
        <v>3.1532372821060119E-2</v>
      </c>
      <c r="E48" s="99">
        <f>'1. Registro ejec. pptal'!D12</f>
        <v>7.700106723585913E-2</v>
      </c>
      <c r="F48" s="99">
        <f>'1. Registro ejec. pptal'!E12</f>
        <v>0.13995019565990752</v>
      </c>
      <c r="G48" s="99">
        <f>'1. Registro ejec. pptal'!F12</f>
        <v>0.19584667378157239</v>
      </c>
      <c r="H48" s="99">
        <f>'1. Registro ejec. pptal'!G12</f>
        <v>0.25673247954464601</v>
      </c>
      <c r="I48" s="99">
        <f>'1. Registro ejec. pptal'!H12</f>
        <v>0.36128157239416575</v>
      </c>
      <c r="J48" s="99">
        <f>'1. Registro ejec. pptal'!I12</f>
        <v>0.42969139096406972</v>
      </c>
      <c r="K48" s="99">
        <f>'1. Registro ejec. pptal'!J12</f>
        <v>0.4859747420846674</v>
      </c>
      <c r="L48" s="99">
        <f>'1. Registro ejec. pptal'!K12</f>
        <v>0.56263340448239063</v>
      </c>
      <c r="M48" s="99">
        <f>'1. Registro ejec. pptal'!L12</f>
        <v>0.56720028459622907</v>
      </c>
      <c r="N48" s="99">
        <f>'1. Registro ejec. pptal'!M12</f>
        <v>0.63290199217360366</v>
      </c>
      <c r="O48" s="99">
        <f>'1. Registro ejec. pptal'!N12</f>
        <v>0.78408039843472077</v>
      </c>
      <c r="P48" s="257"/>
    </row>
    <row r="49" spans="2:16" ht="26.25" thickBot="1" x14ac:dyDescent="0.25">
      <c r="B49" s="242"/>
      <c r="C49" s="56" t="s">
        <v>137</v>
      </c>
      <c r="D49" s="100">
        <f>D48/D47</f>
        <v>0.95552644912303386</v>
      </c>
      <c r="E49" s="100">
        <f t="shared" ref="E49:O49" si="0">E48/E47</f>
        <v>0.96251334044823911</v>
      </c>
      <c r="F49" s="100">
        <f t="shared" si="0"/>
        <v>0.94560943013451026</v>
      </c>
      <c r="G49" s="100">
        <f t="shared" si="0"/>
        <v>0.87823620529853086</v>
      </c>
      <c r="H49" s="100">
        <f t="shared" si="0"/>
        <v>0.77797721074135151</v>
      </c>
      <c r="I49" s="100">
        <f t="shared" si="0"/>
        <v>0.95074097998464668</v>
      </c>
      <c r="J49" s="100">
        <f t="shared" si="0"/>
        <v>0.96559863137993196</v>
      </c>
      <c r="K49" s="100">
        <f t="shared" si="0"/>
        <v>0.94916941813411604</v>
      </c>
      <c r="L49" s="100">
        <f t="shared" si="0"/>
        <v>0.97679410500415043</v>
      </c>
      <c r="M49" s="100">
        <f t="shared" si="0"/>
        <v>0.8918243468494168</v>
      </c>
      <c r="N49" s="100">
        <f t="shared" si="0"/>
        <v>0.89266853621100661</v>
      </c>
      <c r="O49" s="100">
        <f t="shared" si="0"/>
        <v>0.82447991423209344</v>
      </c>
      <c r="P49" s="258"/>
    </row>
    <row r="50" spans="2:16" ht="3" customHeight="1" thickBot="1" x14ac:dyDescent="0.25">
      <c r="B50" s="54">
        <v>0.9</v>
      </c>
      <c r="C50" s="52"/>
      <c r="D50" s="52"/>
      <c r="E50" s="52"/>
      <c r="F50" s="53" t="str">
        <f>+$C$26</f>
        <v>• Enero: 3,3 %
• Febrero: 8 %
• Marzo:  14,8%                                                                                                                                                                                                                                                                                                                
• Abril :  22,3%                                                                                                                                                                                                                                                                                                                                      • Mayo:  33%                                                                                                                                                                                                                                                                                                                                       • Junio:  38%
• Julio:  44,5  %
• Agosto:  51,2 %
• Septiembre: 57,6 %
• Octubre: 64%
• Noviembre: 71  %
• Diciembre:  95 %</v>
      </c>
      <c r="G50" s="52"/>
      <c r="H50" s="52"/>
      <c r="I50" s="53" t="str">
        <f>+$C$26</f>
        <v>• Enero: 3,3 %
• Febrero: 8 %
• Marzo:  14,8%                                                                                                                                                                                                                                                                                                                
• Abril :  22,3%                                                                                                                                                                                                                                                                                                                                      • Mayo:  33%                                                                                                                                                                                                                                                                                                                                       • Junio:  38%
• Julio:  44,5  %
• Agosto:  51,2 %
• Septiembre: 57,6 %
• Octubre: 64%
• Noviembre: 71  %
• Diciembre:  95 %</v>
      </c>
      <c r="J50" s="52"/>
      <c r="K50" s="52"/>
      <c r="L50" s="53" t="str">
        <f>+$C$26</f>
        <v>• Enero: 3,3 %
• Febrero: 8 %
• Marzo:  14,8%                                                                                                                                                                                                                                                                                                                
• Abril :  22,3%                                                                                                                                                                                                                                                                                                                                      • Mayo:  33%                                                                                                                                                                                                                                                                                                                                       • Junio:  38%
• Julio:  44,5  %
• Agosto:  51,2 %
• Septiembre: 57,6 %
• Octubre: 64%
• Noviembre: 71  %
• Diciembre:  95 %</v>
      </c>
      <c r="M50" s="52"/>
      <c r="N50" s="52"/>
      <c r="O50" s="53" t="str">
        <f>+$C$26</f>
        <v>• Enero: 3,3 %
• Febrero: 8 %
• Marzo:  14,8%                                                                                                                                                                                                                                                                                                                
• Abril :  22,3%                                                                                                                                                                                                                                                                                                                                      • Mayo:  33%                                                                                                                                                                                                                                                                                                                                       • Junio:  38%
• Julio:  44,5  %
• Agosto:  51,2 %
• Septiembre: 57,6 %
• Octubre: 64%
• Noviembre: 71  %
• Diciembre:  95 %</v>
      </c>
      <c r="P50" s="53" t="str">
        <f>+$C$26</f>
        <v>• Enero: 3,3 %
• Febrero: 8 %
• Marzo:  14,8%                                                                                                                                                                                                                                                                                                                
• Abril :  22,3%                                                                                                                                                                                                                                                                                                                                      • Mayo:  33%                                                                                                                                                                                                                                                                                                                                       • Junio:  38%
• Julio:  44,5  %
• Agosto:  51,2 %
• Septiembre: 57,6 %
• Octubre: 64%
• Noviembre: 71  %
• Diciembre:  95 %</v>
      </c>
    </row>
    <row r="51" spans="2:16" ht="22.5" customHeight="1" thickBot="1" x14ac:dyDescent="0.25">
      <c r="B51" s="253" t="s">
        <v>123</v>
      </c>
      <c r="C51" s="254"/>
      <c r="D51" s="254"/>
      <c r="E51" s="254"/>
      <c r="F51" s="254"/>
      <c r="G51" s="254"/>
      <c r="H51" s="254"/>
      <c r="I51" s="254"/>
      <c r="J51" s="254"/>
      <c r="K51" s="254"/>
      <c r="L51" s="254"/>
      <c r="M51" s="254"/>
      <c r="N51" s="254"/>
      <c r="O51" s="254"/>
      <c r="P51" s="255"/>
    </row>
    <row r="52" spans="2:16" x14ac:dyDescent="0.2">
      <c r="B52" s="243"/>
      <c r="C52" s="244"/>
      <c r="D52" s="244"/>
      <c r="E52" s="244"/>
      <c r="F52" s="244"/>
      <c r="G52" s="244"/>
      <c r="H52" s="244"/>
      <c r="I52" s="244"/>
      <c r="J52" s="244"/>
      <c r="K52" s="244"/>
      <c r="L52" s="244"/>
      <c r="M52" s="244"/>
      <c r="N52" s="244"/>
      <c r="O52" s="244"/>
      <c r="P52" s="245"/>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x14ac:dyDescent="0.2">
      <c r="B65" s="246"/>
      <c r="C65" s="247"/>
      <c r="D65" s="247"/>
      <c r="E65" s="247"/>
      <c r="F65" s="247"/>
      <c r="G65" s="247"/>
      <c r="H65" s="247"/>
      <c r="I65" s="247"/>
      <c r="J65" s="247"/>
      <c r="K65" s="247"/>
      <c r="L65" s="247"/>
      <c r="M65" s="247"/>
      <c r="N65" s="247"/>
      <c r="O65" s="247"/>
      <c r="P65" s="248"/>
    </row>
    <row r="66" spans="1:19" x14ac:dyDescent="0.2">
      <c r="B66" s="246"/>
      <c r="C66" s="247"/>
      <c r="D66" s="247"/>
      <c r="E66" s="247"/>
      <c r="F66" s="247"/>
      <c r="G66" s="247"/>
      <c r="H66" s="247"/>
      <c r="I66" s="247"/>
      <c r="J66" s="247"/>
      <c r="K66" s="247"/>
      <c r="L66" s="247"/>
      <c r="M66" s="247"/>
      <c r="N66" s="247"/>
      <c r="O66" s="247"/>
      <c r="P66" s="248"/>
    </row>
    <row r="67" spans="1:19" ht="13.5" thickBot="1" x14ac:dyDescent="0.25">
      <c r="B67" s="249"/>
      <c r="C67" s="250"/>
      <c r="D67" s="250"/>
      <c r="E67" s="250"/>
      <c r="F67" s="250"/>
      <c r="G67" s="250"/>
      <c r="H67" s="250"/>
      <c r="I67" s="250"/>
      <c r="J67" s="250"/>
      <c r="K67" s="250"/>
      <c r="L67" s="250"/>
      <c r="M67" s="250"/>
      <c r="N67" s="250"/>
      <c r="O67" s="250"/>
      <c r="P67" s="251"/>
    </row>
    <row r="68" spans="1:19" s="8" customFormat="1" ht="3" customHeight="1" thickBot="1" x14ac:dyDescent="0.25">
      <c r="A68" s="252"/>
      <c r="B68" s="252"/>
      <c r="C68" s="252"/>
      <c r="D68" s="252"/>
      <c r="E68" s="252"/>
      <c r="F68" s="252"/>
      <c r="G68" s="252"/>
      <c r="H68" s="252"/>
      <c r="I68" s="252"/>
      <c r="J68" s="252"/>
      <c r="K68" s="252"/>
      <c r="L68" s="252"/>
      <c r="M68" s="252"/>
      <c r="N68" s="252"/>
      <c r="O68" s="252"/>
      <c r="P68" s="252"/>
      <c r="Q68" s="252"/>
      <c r="S68" s="19"/>
    </row>
    <row r="69" spans="1:19" ht="15" customHeight="1" x14ac:dyDescent="0.2">
      <c r="B69" s="240" t="s">
        <v>5</v>
      </c>
      <c r="C69" s="237" t="s">
        <v>96</v>
      </c>
      <c r="D69" s="238"/>
      <c r="E69" s="238"/>
      <c r="F69" s="238"/>
      <c r="G69" s="238"/>
      <c r="H69" s="238"/>
      <c r="I69" s="238"/>
      <c r="J69" s="238"/>
      <c r="K69" s="238"/>
      <c r="L69" s="238"/>
      <c r="M69" s="238"/>
      <c r="N69" s="238"/>
      <c r="O69" s="238"/>
      <c r="P69" s="239"/>
    </row>
    <row r="70" spans="1:19" ht="49.5" customHeight="1" x14ac:dyDescent="0.2">
      <c r="B70" s="241"/>
      <c r="C70" s="261" t="s">
        <v>303</v>
      </c>
      <c r="D70" s="262"/>
      <c r="E70" s="262"/>
      <c r="F70" s="262"/>
      <c r="G70" s="262"/>
      <c r="H70" s="262"/>
      <c r="I70" s="262"/>
      <c r="J70" s="262"/>
      <c r="K70" s="262"/>
      <c r="L70" s="262"/>
      <c r="M70" s="262"/>
      <c r="N70" s="262"/>
      <c r="O70" s="262"/>
      <c r="P70" s="263"/>
    </row>
    <row r="71" spans="1:19" ht="15" customHeight="1" x14ac:dyDescent="0.2">
      <c r="B71" s="241"/>
      <c r="C71" s="264" t="s">
        <v>97</v>
      </c>
      <c r="D71" s="265"/>
      <c r="E71" s="265"/>
      <c r="F71" s="265"/>
      <c r="G71" s="265"/>
      <c r="H71" s="265"/>
      <c r="I71" s="265"/>
      <c r="J71" s="265"/>
      <c r="K71" s="265"/>
      <c r="L71" s="265"/>
      <c r="M71" s="265"/>
      <c r="N71" s="265"/>
      <c r="O71" s="265"/>
      <c r="P71" s="266"/>
    </row>
    <row r="72" spans="1:19" ht="49.5" customHeight="1" x14ac:dyDescent="0.2">
      <c r="B72" s="241"/>
      <c r="C72" s="261" t="s">
        <v>312</v>
      </c>
      <c r="D72" s="262"/>
      <c r="E72" s="262"/>
      <c r="F72" s="262"/>
      <c r="G72" s="262"/>
      <c r="H72" s="262"/>
      <c r="I72" s="262"/>
      <c r="J72" s="262"/>
      <c r="K72" s="262"/>
      <c r="L72" s="262"/>
      <c r="M72" s="262"/>
      <c r="N72" s="262"/>
      <c r="O72" s="262"/>
      <c r="P72" s="263"/>
    </row>
    <row r="73" spans="1:19" ht="18" customHeight="1" x14ac:dyDescent="0.2">
      <c r="B73" s="241"/>
      <c r="C73" s="264" t="s">
        <v>98</v>
      </c>
      <c r="D73" s="265"/>
      <c r="E73" s="265"/>
      <c r="F73" s="265"/>
      <c r="G73" s="265"/>
      <c r="H73" s="265"/>
      <c r="I73" s="265"/>
      <c r="J73" s="265"/>
      <c r="K73" s="265"/>
      <c r="L73" s="265"/>
      <c r="M73" s="265"/>
      <c r="N73" s="265"/>
      <c r="O73" s="265"/>
      <c r="P73" s="266"/>
    </row>
    <row r="74" spans="1:19" ht="49.5" customHeight="1" x14ac:dyDescent="0.2">
      <c r="B74" s="241"/>
      <c r="C74" s="261" t="s">
        <v>324</v>
      </c>
      <c r="D74" s="262"/>
      <c r="E74" s="262"/>
      <c r="F74" s="262"/>
      <c r="G74" s="262"/>
      <c r="H74" s="262"/>
      <c r="I74" s="262"/>
      <c r="J74" s="262"/>
      <c r="K74" s="262"/>
      <c r="L74" s="262"/>
      <c r="M74" s="262"/>
      <c r="N74" s="262"/>
      <c r="O74" s="262"/>
      <c r="P74" s="263"/>
    </row>
    <row r="75" spans="1:19" ht="17.25" customHeight="1" x14ac:dyDescent="0.2">
      <c r="B75" s="241"/>
      <c r="C75" s="264" t="s">
        <v>99</v>
      </c>
      <c r="D75" s="265"/>
      <c r="E75" s="265"/>
      <c r="F75" s="265"/>
      <c r="G75" s="265"/>
      <c r="H75" s="265"/>
      <c r="I75" s="265"/>
      <c r="J75" s="265"/>
      <c r="K75" s="265"/>
      <c r="L75" s="265"/>
      <c r="M75" s="265"/>
      <c r="N75" s="265"/>
      <c r="O75" s="265"/>
      <c r="P75" s="266"/>
    </row>
    <row r="76" spans="1:19" ht="49.5" customHeight="1" thickBot="1" x14ac:dyDescent="0.25">
      <c r="B76" s="242"/>
      <c r="C76" s="267" t="s">
        <v>325</v>
      </c>
      <c r="D76" s="268"/>
      <c r="E76" s="268"/>
      <c r="F76" s="268"/>
      <c r="G76" s="268"/>
      <c r="H76" s="268"/>
      <c r="I76" s="268"/>
      <c r="J76" s="268"/>
      <c r="K76" s="268"/>
      <c r="L76" s="268"/>
      <c r="M76" s="268"/>
      <c r="N76" s="268"/>
      <c r="O76" s="268"/>
      <c r="P76" s="269"/>
    </row>
    <row r="77" spans="1:19" ht="30.75" customHeight="1" thickBot="1" x14ac:dyDescent="0.25">
      <c r="B77" s="7" t="s">
        <v>41</v>
      </c>
      <c r="C77" s="193" t="s">
        <v>138</v>
      </c>
      <c r="D77" s="155"/>
      <c r="E77" s="155"/>
      <c r="F77" s="155"/>
      <c r="G77" s="155"/>
      <c r="H77" s="155"/>
      <c r="I77" s="155"/>
      <c r="J77" s="155"/>
      <c r="K77" s="155"/>
      <c r="L77" s="155"/>
      <c r="M77" s="155"/>
      <c r="N77" s="155"/>
      <c r="O77" s="155"/>
      <c r="P77" s="156"/>
    </row>
    <row r="78" spans="1:19" ht="27.75" customHeight="1" thickBot="1" x14ac:dyDescent="0.25">
      <c r="B78" s="7" t="s">
        <v>54</v>
      </c>
      <c r="C78" s="259" t="s">
        <v>55</v>
      </c>
      <c r="D78" s="259"/>
      <c r="E78" s="259"/>
      <c r="F78" s="259"/>
      <c r="G78" s="259"/>
      <c r="H78" s="259"/>
      <c r="I78" s="259"/>
      <c r="J78" s="259"/>
      <c r="K78" s="259"/>
      <c r="L78" s="259"/>
      <c r="M78" s="259"/>
      <c r="N78" s="259"/>
      <c r="O78" s="259"/>
      <c r="P78" s="260"/>
    </row>
    <row r="81" spans="2:15" x14ac:dyDescent="0.2">
      <c r="C81" s="20"/>
    </row>
    <row r="82" spans="2:15" hidden="1" x14ac:dyDescent="0.2">
      <c r="C82" s="1">
        <v>2018</v>
      </c>
    </row>
    <row r="83" spans="2:15" hidden="1" x14ac:dyDescent="0.2">
      <c r="C83" s="1">
        <v>2019</v>
      </c>
    </row>
    <row r="89" spans="2:15" s="2" customFormat="1" x14ac:dyDescent="0.2"/>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1"/>
      <c r="C92" s="21"/>
      <c r="D92" s="21"/>
      <c r="E92" s="21"/>
      <c r="F92" s="21"/>
      <c r="G92" s="21"/>
      <c r="H92" s="21"/>
      <c r="I92" s="21"/>
      <c r="J92" s="21"/>
      <c r="K92" s="21"/>
      <c r="L92" s="21"/>
      <c r="M92" s="21"/>
      <c r="N92" s="21"/>
      <c r="O92" s="21"/>
    </row>
    <row r="93" spans="2:15" s="2" customFormat="1" x14ac:dyDescent="0.2">
      <c r="B93" s="21"/>
      <c r="C93" s="21"/>
      <c r="D93" s="21"/>
      <c r="E93" s="21"/>
      <c r="F93" s="21"/>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row>
    <row r="99" spans="2:17" s="2" customFormat="1" x14ac:dyDescent="0.2">
      <c r="B99" s="22"/>
      <c r="C99" s="22"/>
      <c r="D99" s="22"/>
      <c r="E99" s="22"/>
      <c r="F99" s="22"/>
      <c r="G99" s="21"/>
      <c r="H99" s="21"/>
      <c r="I99" s="21"/>
      <c r="J99" s="21"/>
      <c r="K99" s="21"/>
      <c r="L99" s="21"/>
      <c r="M99" s="21"/>
      <c r="N99" s="21"/>
      <c r="O99" s="21"/>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row>
    <row r="102" spans="2:17" s="2" customFormat="1" x14ac:dyDescent="0.2">
      <c r="B102" s="22"/>
      <c r="C102" s="22"/>
      <c r="D102" s="22"/>
      <c r="E102" s="22"/>
      <c r="F102" s="22"/>
      <c r="G102" s="21"/>
      <c r="H102" s="21"/>
      <c r="I102" s="21"/>
      <c r="J102" s="21"/>
      <c r="K102" s="21"/>
      <c r="L102" s="21"/>
      <c r="M102" s="21"/>
      <c r="N102" s="21"/>
      <c r="O102" s="21"/>
      <c r="P102" s="23"/>
    </row>
    <row r="103" spans="2:17" s="2" customFormat="1" x14ac:dyDescent="0.2">
      <c r="B103" s="22"/>
      <c r="C103" s="22"/>
      <c r="D103" s="22"/>
      <c r="E103" s="22"/>
      <c r="F103" s="22"/>
      <c r="G103" s="21"/>
      <c r="H103" s="21"/>
      <c r="I103" s="21"/>
      <c r="J103" s="21"/>
      <c r="K103" s="21"/>
      <c r="L103" s="21"/>
      <c r="M103" s="21"/>
      <c r="N103" s="21"/>
      <c r="O103" s="21"/>
      <c r="P103" s="23"/>
      <c r="Q103" s="24" t="s">
        <v>46</v>
      </c>
    </row>
    <row r="104" spans="2:17" s="2" customFormat="1" x14ac:dyDescent="0.2">
      <c r="B104" s="25"/>
      <c r="C104" s="25"/>
      <c r="D104" s="22"/>
      <c r="E104" s="22"/>
      <c r="F104" s="22"/>
      <c r="G104" s="21"/>
      <c r="H104" s="21"/>
      <c r="I104" s="21"/>
      <c r="J104" s="21"/>
      <c r="K104" s="21"/>
      <c r="L104" s="21"/>
      <c r="M104" s="21"/>
      <c r="N104" s="21"/>
      <c r="O104" s="21"/>
      <c r="P104" s="23"/>
      <c r="Q104" s="24" t="s">
        <v>47</v>
      </c>
    </row>
    <row r="105" spans="2:17" s="2" customFormat="1" x14ac:dyDescent="0.2">
      <c r="B105" s="25"/>
      <c r="C105" s="25"/>
      <c r="D105" s="22"/>
      <c r="E105" s="22"/>
      <c r="F105" s="22"/>
      <c r="G105" s="21"/>
      <c r="H105" s="21"/>
      <c r="I105" s="21"/>
      <c r="J105" s="21"/>
      <c r="K105" s="21"/>
      <c r="L105" s="21"/>
      <c r="M105" s="21"/>
      <c r="N105" s="21"/>
      <c r="O105" s="21"/>
      <c r="P105" s="23"/>
      <c r="Q105" s="24" t="s">
        <v>49</v>
      </c>
    </row>
    <row r="106" spans="2:17" s="2" customFormat="1" x14ac:dyDescent="0.2">
      <c r="B106" s="25"/>
      <c r="C106" s="25"/>
      <c r="D106" s="22"/>
      <c r="E106" s="22"/>
      <c r="F106" s="22"/>
      <c r="G106" s="21"/>
      <c r="H106" s="21"/>
      <c r="I106" s="21"/>
      <c r="J106" s="21"/>
      <c r="K106" s="21"/>
      <c r="L106" s="21"/>
      <c r="M106" s="21"/>
      <c r="N106" s="21"/>
      <c r="O106" s="21"/>
      <c r="P106" s="23"/>
      <c r="Q106" s="24" t="s">
        <v>48</v>
      </c>
    </row>
    <row r="107" spans="2:17" s="2" customFormat="1" x14ac:dyDescent="0.2">
      <c r="B107" s="22"/>
      <c r="C107" s="25"/>
      <c r="D107" s="22"/>
      <c r="E107" s="22"/>
      <c r="F107" s="22"/>
      <c r="G107" s="21"/>
      <c r="H107" s="21"/>
      <c r="I107" s="21"/>
      <c r="J107" s="21"/>
      <c r="K107" s="21"/>
      <c r="L107" s="21"/>
      <c r="M107" s="26"/>
      <c r="N107" s="21"/>
      <c r="O107" s="21"/>
      <c r="P107" s="23"/>
      <c r="Q107" s="24" t="s">
        <v>50</v>
      </c>
    </row>
    <row r="108" spans="2:17" s="2" customFormat="1" x14ac:dyDescent="0.2">
      <c r="B108" s="22"/>
      <c r="C108" s="25"/>
      <c r="D108" s="22"/>
      <c r="E108" s="22"/>
      <c r="F108" s="22"/>
      <c r="G108" s="21"/>
      <c r="H108" s="21"/>
      <c r="I108" s="21"/>
      <c r="J108" s="21"/>
      <c r="K108" s="21"/>
      <c r="L108" s="21"/>
      <c r="M108" s="21"/>
      <c r="N108" s="21" t="s">
        <v>45</v>
      </c>
      <c r="O108" s="21"/>
      <c r="P108" s="23"/>
      <c r="Q108" s="24" t="s">
        <v>51</v>
      </c>
    </row>
    <row r="109" spans="2:17" s="2" customFormat="1" x14ac:dyDescent="0.2">
      <c r="B109" s="22"/>
      <c r="C109" s="25"/>
      <c r="D109" s="22"/>
      <c r="E109" s="22"/>
      <c r="F109" s="22"/>
      <c r="G109" s="21"/>
      <c r="H109" s="21"/>
      <c r="I109" s="21"/>
      <c r="J109" s="21"/>
      <c r="K109" s="21"/>
      <c r="L109" s="21"/>
      <c r="M109" s="21"/>
      <c r="N109" s="21"/>
      <c r="O109" s="21"/>
      <c r="P109" s="23"/>
    </row>
    <row r="110" spans="2:17" s="2" customFormat="1" x14ac:dyDescent="0.2">
      <c r="B110" s="22"/>
      <c r="C110" s="25"/>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row>
    <row r="112" spans="2:17" s="2" customFormat="1" x14ac:dyDescent="0.2">
      <c r="B112" s="22"/>
      <c r="C112" s="22"/>
      <c r="D112" s="22"/>
      <c r="E112" s="22"/>
      <c r="F112" s="22"/>
      <c r="G112" s="21"/>
      <c r="H112" s="21"/>
      <c r="I112" s="21"/>
      <c r="J112" s="21"/>
      <c r="K112" s="21"/>
      <c r="L112" s="21"/>
      <c r="M112" s="21"/>
      <c r="N112" s="21"/>
      <c r="O112" s="21"/>
      <c r="P112" s="23"/>
    </row>
    <row r="113" spans="2:17" s="2" customFormat="1" x14ac:dyDescent="0.2">
      <c r="B113" s="22"/>
      <c r="C113" s="22"/>
      <c r="D113" s="22"/>
      <c r="E113" s="22"/>
      <c r="F113" s="22"/>
      <c r="G113" s="21"/>
      <c r="H113" s="21"/>
      <c r="I113" s="21"/>
      <c r="J113" s="21"/>
      <c r="K113" s="21"/>
      <c r="L113" s="21"/>
      <c r="M113" s="21"/>
      <c r="N113" s="21"/>
      <c r="O113" s="21"/>
      <c r="P113" s="23"/>
      <c r="Q113" s="24">
        <v>2015</v>
      </c>
    </row>
    <row r="114" spans="2:17" s="2" customFormat="1" ht="12.75" customHeight="1" x14ac:dyDescent="0.2">
      <c r="B114" s="22"/>
      <c r="C114" s="22"/>
      <c r="D114" s="22"/>
      <c r="E114" s="22"/>
      <c r="F114" s="22"/>
      <c r="G114" s="21"/>
      <c r="H114" s="21"/>
      <c r="I114" s="21"/>
      <c r="J114" s="21"/>
      <c r="K114" s="21"/>
      <c r="L114" s="21"/>
      <c r="M114" s="21"/>
      <c r="N114" s="21"/>
      <c r="O114" s="21"/>
      <c r="Q114" s="24">
        <v>2016</v>
      </c>
    </row>
    <row r="115" spans="2:17" s="2" customFormat="1" x14ac:dyDescent="0.2">
      <c r="B115" s="22"/>
      <c r="C115" s="22"/>
      <c r="D115" s="22"/>
      <c r="E115" s="22"/>
      <c r="F115" s="22"/>
      <c r="G115" s="21"/>
      <c r="H115" s="21"/>
      <c r="I115" s="21"/>
      <c r="J115" s="21"/>
      <c r="K115" s="21"/>
      <c r="L115" s="21"/>
      <c r="M115" s="21"/>
      <c r="N115" s="21"/>
      <c r="O115" s="21"/>
      <c r="Q115" s="24">
        <v>2017</v>
      </c>
    </row>
    <row r="116" spans="2:17" s="2" customFormat="1" x14ac:dyDescent="0.2">
      <c r="B116" s="22"/>
      <c r="C116" s="22"/>
      <c r="D116" s="22"/>
      <c r="E116" s="22"/>
      <c r="F116" s="22"/>
      <c r="G116" s="21"/>
      <c r="H116" s="21"/>
      <c r="I116" s="21"/>
      <c r="J116" s="21"/>
      <c r="K116" s="21"/>
      <c r="L116" s="21"/>
      <c r="M116" s="21"/>
      <c r="N116" s="21"/>
      <c r="O116" s="21"/>
      <c r="Q116" s="24">
        <v>2018</v>
      </c>
    </row>
    <row r="117" spans="2:17" s="2" customFormat="1" x14ac:dyDescent="0.2">
      <c r="B117" s="22"/>
      <c r="C117" s="22"/>
      <c r="D117" s="22"/>
      <c r="E117" s="22"/>
      <c r="F117" s="22"/>
      <c r="G117" s="21"/>
      <c r="H117" s="21"/>
      <c r="I117" s="21"/>
      <c r="J117" s="21"/>
      <c r="K117" s="21"/>
      <c r="L117" s="21"/>
      <c r="M117" s="21"/>
      <c r="N117" s="21"/>
      <c r="O117" s="21"/>
    </row>
    <row r="118" spans="2:17" s="2" customFormat="1" x14ac:dyDescent="0.2">
      <c r="B118" s="22"/>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7"/>
      <c r="C124" s="22"/>
      <c r="D124" s="22"/>
      <c r="E124" s="22"/>
      <c r="F124" s="22"/>
      <c r="G124" s="21"/>
      <c r="H124" s="21"/>
      <c r="I124" s="21"/>
      <c r="J124" s="21"/>
      <c r="K124" s="21"/>
      <c r="L124" s="21"/>
      <c r="M124" s="21"/>
      <c r="N124" s="21"/>
      <c r="O124" s="21"/>
    </row>
    <row r="125" spans="2:17" s="2" customFormat="1" x14ac:dyDescent="0.2">
      <c r="B125" s="27"/>
      <c r="C125" s="22"/>
      <c r="D125" s="22"/>
      <c r="E125" s="22"/>
      <c r="F125" s="22"/>
      <c r="G125" s="21"/>
      <c r="H125" s="21"/>
      <c r="I125" s="21"/>
      <c r="J125" s="21"/>
      <c r="K125" s="21"/>
      <c r="L125" s="21"/>
      <c r="M125" s="21"/>
      <c r="N125" s="21"/>
      <c r="O125" s="21"/>
    </row>
    <row r="126" spans="2:17" s="2" customFormat="1" x14ac:dyDescent="0.2">
      <c r="B126" s="28"/>
      <c r="C126" s="22"/>
      <c r="D126" s="22"/>
      <c r="E126" s="22"/>
      <c r="F126" s="22"/>
      <c r="G126" s="21"/>
      <c r="H126" s="21"/>
      <c r="I126" s="21"/>
      <c r="J126" s="21"/>
      <c r="K126" s="21"/>
      <c r="L126" s="21"/>
      <c r="M126" s="21"/>
      <c r="N126" s="21"/>
      <c r="O126" s="21"/>
    </row>
    <row r="127" spans="2:17" s="2" customFormat="1" x14ac:dyDescent="0.2">
      <c r="B127" s="28"/>
      <c r="C127" s="22"/>
      <c r="D127" s="22"/>
      <c r="E127" s="22"/>
      <c r="F127" s="22"/>
      <c r="G127" s="21"/>
      <c r="H127" s="21"/>
      <c r="I127" s="21"/>
      <c r="J127" s="21"/>
      <c r="K127" s="21"/>
      <c r="L127" s="21"/>
      <c r="M127" s="21"/>
      <c r="N127" s="21"/>
      <c r="O127" s="21"/>
    </row>
    <row r="128" spans="2:17" s="2" customFormat="1" x14ac:dyDescent="0.2">
      <c r="B128" s="22"/>
      <c r="C128" s="22"/>
      <c r="D128" s="22"/>
      <c r="E128" s="22"/>
      <c r="F128" s="22"/>
      <c r="G128" s="21"/>
      <c r="H128" s="21"/>
      <c r="I128" s="21"/>
      <c r="J128" s="21"/>
      <c r="K128" s="21"/>
      <c r="L128" s="21"/>
      <c r="M128" s="21"/>
      <c r="N128" s="21"/>
      <c r="O128" s="21"/>
    </row>
    <row r="129" spans="2:19" s="2" customFormat="1" x14ac:dyDescent="0.2">
      <c r="B129" s="29" t="s">
        <v>115</v>
      </c>
      <c r="C129" s="22"/>
      <c r="D129" s="22"/>
      <c r="E129" s="22"/>
      <c r="F129" s="22"/>
      <c r="G129" s="21"/>
      <c r="H129" s="21"/>
      <c r="I129" s="21"/>
      <c r="J129" s="21"/>
      <c r="K129" s="21"/>
      <c r="L129" s="21"/>
      <c r="M129" s="21"/>
      <c r="N129" s="21"/>
      <c r="O129" s="21"/>
    </row>
    <row r="130" spans="2:19" s="2" customFormat="1" x14ac:dyDescent="0.2">
      <c r="B130" s="29" t="s">
        <v>116</v>
      </c>
      <c r="C130" s="22"/>
      <c r="D130" s="22"/>
      <c r="E130" s="22"/>
      <c r="F130" s="22"/>
      <c r="G130" s="21"/>
      <c r="H130" s="21"/>
      <c r="I130" s="21"/>
      <c r="J130" s="21"/>
      <c r="K130" s="21"/>
      <c r="L130" s="21"/>
      <c r="M130" s="21"/>
      <c r="N130" s="21"/>
      <c r="O130" s="21"/>
    </row>
    <row r="131" spans="2:19" s="2" customFormat="1" x14ac:dyDescent="0.2">
      <c r="B131" s="29" t="s">
        <v>117</v>
      </c>
      <c r="C131" s="22"/>
      <c r="D131" s="22"/>
      <c r="E131" s="22"/>
      <c r="F131" s="22"/>
      <c r="G131" s="21"/>
      <c r="H131" s="21"/>
      <c r="I131" s="21"/>
      <c r="J131" s="21"/>
      <c r="K131" s="21"/>
      <c r="L131" s="21"/>
      <c r="M131" s="21"/>
      <c r="N131" s="21"/>
      <c r="O131" s="21"/>
    </row>
    <row r="132" spans="2:19" s="2" customFormat="1" x14ac:dyDescent="0.2">
      <c r="B132" s="29" t="s">
        <v>118</v>
      </c>
      <c r="C132" s="22"/>
      <c r="D132" s="22"/>
      <c r="E132" s="22"/>
      <c r="F132" s="22"/>
      <c r="G132" s="21"/>
      <c r="H132" s="21"/>
      <c r="I132" s="21"/>
      <c r="J132" s="21"/>
      <c r="K132" s="21"/>
      <c r="L132" s="21"/>
      <c r="M132" s="21"/>
      <c r="N132" s="21"/>
      <c r="O132" s="21"/>
    </row>
    <row r="133" spans="2:19" s="2" customFormat="1" x14ac:dyDescent="0.2">
      <c r="B133" s="29" t="s">
        <v>119</v>
      </c>
      <c r="C133" s="22"/>
      <c r="D133" s="22"/>
      <c r="E133" s="22"/>
      <c r="F133" s="22"/>
      <c r="G133" s="21"/>
      <c r="H133" s="21"/>
      <c r="I133" s="21"/>
      <c r="J133" s="21"/>
      <c r="K133" s="21"/>
      <c r="L133" s="21"/>
      <c r="M133" s="21"/>
      <c r="N133" s="21"/>
      <c r="O133" s="21"/>
    </row>
    <row r="134" spans="2:19" s="2" customFormat="1" x14ac:dyDescent="0.2">
      <c r="B134" s="29" t="s">
        <v>120</v>
      </c>
      <c r="C134" s="22"/>
      <c r="D134" s="22"/>
      <c r="E134" s="22"/>
      <c r="F134" s="22"/>
      <c r="G134" s="21"/>
      <c r="H134" s="21"/>
      <c r="I134" s="21"/>
      <c r="J134" s="21"/>
      <c r="K134" s="21"/>
      <c r="L134" s="21"/>
      <c r="M134" s="21"/>
      <c r="N134" s="21"/>
      <c r="O134" s="21"/>
    </row>
    <row r="135" spans="2:19" s="2" customFormat="1" x14ac:dyDescent="0.2">
      <c r="B135" s="29" t="s">
        <v>121</v>
      </c>
      <c r="C135" s="22"/>
      <c r="D135" s="22"/>
      <c r="E135" s="22"/>
      <c r="F135" s="22"/>
      <c r="G135" s="21"/>
      <c r="H135" s="21"/>
      <c r="I135" s="21"/>
      <c r="J135" s="21"/>
      <c r="K135" s="21"/>
      <c r="L135" s="21"/>
      <c r="M135" s="21"/>
      <c r="N135" s="21"/>
      <c r="O135" s="21"/>
    </row>
    <row r="136" spans="2:19" s="2" customFormat="1" x14ac:dyDescent="0.2">
      <c r="B136" s="30"/>
      <c r="C136" s="22"/>
      <c r="D136" s="22"/>
      <c r="E136" s="22"/>
      <c r="F136" s="22"/>
      <c r="G136" s="21"/>
      <c r="H136" s="21"/>
      <c r="I136" s="21"/>
      <c r="J136" s="21"/>
      <c r="K136" s="21"/>
      <c r="L136" s="21"/>
      <c r="M136" s="21"/>
      <c r="N136" s="21"/>
      <c r="O136" s="21"/>
    </row>
    <row r="137" spans="2:19" s="2" customFormat="1" x14ac:dyDescent="0.2">
      <c r="B137" s="27"/>
      <c r="C137" s="22"/>
      <c r="D137" s="22"/>
      <c r="E137" s="22"/>
      <c r="F137" s="22"/>
      <c r="G137" s="21"/>
      <c r="H137" s="21"/>
      <c r="I137" s="21"/>
      <c r="J137" s="21"/>
      <c r="K137" s="21"/>
      <c r="L137" s="21"/>
      <c r="M137" s="21"/>
      <c r="N137" s="21"/>
      <c r="O137" s="21"/>
    </row>
    <row r="138" spans="2:19" x14ac:dyDescent="0.2">
      <c r="B138" s="27"/>
      <c r="C138" s="22"/>
      <c r="D138" s="22"/>
      <c r="E138" s="22"/>
      <c r="F138" s="22"/>
      <c r="G138" s="21"/>
      <c r="H138" s="21"/>
      <c r="I138" s="21"/>
      <c r="J138" s="21"/>
      <c r="K138" s="21"/>
      <c r="L138" s="21"/>
      <c r="M138" s="21"/>
      <c r="N138" s="21"/>
      <c r="O138" s="21"/>
      <c r="P138" s="2"/>
      <c r="S138" s="1"/>
    </row>
    <row r="139" spans="2:19" hidden="1" x14ac:dyDescent="0.2">
      <c r="B139" s="22" t="s">
        <v>26</v>
      </c>
      <c r="C139" s="22"/>
      <c r="D139" s="22"/>
      <c r="E139" s="22"/>
      <c r="F139" s="22"/>
      <c r="G139" s="21"/>
      <c r="H139" s="21"/>
      <c r="I139" s="21"/>
      <c r="J139" s="21"/>
      <c r="K139" s="21"/>
      <c r="L139" s="21"/>
      <c r="M139" s="21"/>
      <c r="N139" s="21"/>
      <c r="O139" s="21"/>
      <c r="P139" s="2"/>
      <c r="S139" s="1"/>
    </row>
    <row r="140" spans="2:19" hidden="1" x14ac:dyDescent="0.2">
      <c r="B140" s="25" t="s">
        <v>34</v>
      </c>
      <c r="C140" s="22"/>
      <c r="D140" s="22"/>
      <c r="E140" s="22"/>
      <c r="F140" s="22"/>
      <c r="G140" s="21"/>
      <c r="H140" s="21"/>
      <c r="I140" s="21"/>
      <c r="J140" s="21"/>
      <c r="K140" s="21"/>
      <c r="L140" s="21"/>
      <c r="M140" s="21"/>
      <c r="N140" s="21"/>
      <c r="O140" s="21"/>
      <c r="P140" s="2"/>
      <c r="S140" s="1"/>
    </row>
    <row r="141" spans="2:19" hidden="1" x14ac:dyDescent="0.2">
      <c r="B141" s="25" t="s">
        <v>83</v>
      </c>
      <c r="C141" s="22"/>
      <c r="D141" s="22"/>
      <c r="E141" s="22"/>
      <c r="F141" s="22"/>
      <c r="G141" s="21"/>
      <c r="H141" s="21"/>
      <c r="I141" s="21"/>
      <c r="J141" s="21"/>
      <c r="K141" s="21"/>
      <c r="L141" s="21"/>
      <c r="M141" s="21"/>
      <c r="N141" s="21"/>
      <c r="O141" s="21"/>
      <c r="P141" s="2"/>
      <c r="S141" s="1"/>
    </row>
    <row r="142" spans="2:19" hidden="1" x14ac:dyDescent="0.2">
      <c r="B142" s="25" t="s">
        <v>27</v>
      </c>
      <c r="C142" s="22"/>
      <c r="D142" s="22"/>
      <c r="E142" s="22"/>
      <c r="F142" s="22"/>
      <c r="G142" s="21"/>
      <c r="H142" s="21"/>
      <c r="I142" s="21"/>
      <c r="J142" s="21"/>
      <c r="K142" s="21"/>
      <c r="L142" s="21"/>
      <c r="M142" s="21"/>
      <c r="N142" s="21"/>
      <c r="O142" s="21"/>
      <c r="P142" s="2"/>
      <c r="S142" s="1"/>
    </row>
    <row r="143" spans="2:19" hidden="1" x14ac:dyDescent="0.2">
      <c r="B143" s="25" t="s">
        <v>89</v>
      </c>
      <c r="C143" s="22"/>
      <c r="D143" s="22"/>
      <c r="E143" s="22"/>
      <c r="F143" s="22"/>
      <c r="G143" s="21"/>
      <c r="H143" s="21"/>
      <c r="I143" s="21"/>
      <c r="J143" s="21"/>
      <c r="K143" s="21"/>
      <c r="L143" s="21"/>
      <c r="M143" s="21"/>
      <c r="N143" s="21"/>
      <c r="O143" s="21"/>
      <c r="P143" s="2"/>
      <c r="S143" s="1"/>
    </row>
    <row r="144" spans="2:19" hidden="1" x14ac:dyDescent="0.2">
      <c r="B144" s="25" t="s">
        <v>112</v>
      </c>
      <c r="C144" s="22"/>
      <c r="D144" s="22"/>
      <c r="E144" s="22"/>
      <c r="F144" s="22"/>
      <c r="G144" s="21"/>
      <c r="H144" s="21"/>
      <c r="I144" s="21"/>
      <c r="J144" s="21"/>
      <c r="K144" s="21"/>
      <c r="L144" s="21"/>
      <c r="M144" s="21"/>
      <c r="N144" s="21"/>
      <c r="O144" s="21"/>
      <c r="P144" s="2"/>
      <c r="S144" s="1"/>
    </row>
    <row r="145" spans="2:19" hidden="1" x14ac:dyDescent="0.2">
      <c r="B145" s="25" t="s">
        <v>91</v>
      </c>
      <c r="C145" s="22"/>
      <c r="D145" s="22"/>
      <c r="E145" s="22"/>
      <c r="F145" s="22"/>
      <c r="G145" s="21"/>
      <c r="H145" s="21"/>
      <c r="I145" s="21"/>
      <c r="J145" s="21"/>
      <c r="K145" s="21"/>
      <c r="L145" s="21"/>
      <c r="M145" s="21"/>
      <c r="N145" s="21"/>
      <c r="O145" s="21"/>
      <c r="P145" s="2"/>
      <c r="S145" s="1"/>
    </row>
    <row r="146" spans="2:19" hidden="1" x14ac:dyDescent="0.2">
      <c r="B146" s="25" t="s">
        <v>32</v>
      </c>
      <c r="C146" s="22"/>
      <c r="D146" s="22"/>
      <c r="E146" s="22"/>
      <c r="F146" s="22"/>
      <c r="G146" s="21"/>
      <c r="H146" s="21"/>
      <c r="I146" s="21"/>
      <c r="J146" s="21"/>
      <c r="K146" s="21"/>
      <c r="L146" s="21"/>
      <c r="M146" s="21"/>
      <c r="N146" s="21"/>
      <c r="O146" s="21"/>
      <c r="P146" s="2"/>
      <c r="S146" s="1"/>
    </row>
    <row r="147" spans="2:19" hidden="1" x14ac:dyDescent="0.2">
      <c r="B147" s="25" t="s">
        <v>80</v>
      </c>
      <c r="C147" s="22"/>
      <c r="D147" s="22"/>
      <c r="E147" s="22"/>
      <c r="F147" s="22"/>
      <c r="G147" s="21"/>
      <c r="H147" s="21"/>
      <c r="I147" s="21"/>
      <c r="J147" s="21"/>
      <c r="K147" s="21"/>
      <c r="L147" s="21"/>
      <c r="M147" s="21"/>
      <c r="N147" s="21"/>
      <c r="O147" s="21"/>
      <c r="P147" s="2"/>
      <c r="S147" s="1"/>
    </row>
    <row r="148" spans="2:19" hidden="1" x14ac:dyDescent="0.2">
      <c r="B148" s="25" t="s">
        <v>84</v>
      </c>
      <c r="C148" s="22"/>
      <c r="D148" s="22"/>
      <c r="E148" s="22"/>
      <c r="F148" s="22"/>
      <c r="G148" s="21"/>
      <c r="H148" s="21"/>
      <c r="I148" s="21"/>
      <c r="J148" s="21"/>
      <c r="K148" s="21"/>
      <c r="L148" s="21"/>
      <c r="M148" s="21"/>
      <c r="N148" s="21"/>
      <c r="O148" s="21"/>
      <c r="P148" s="2"/>
      <c r="S148" s="1"/>
    </row>
    <row r="149" spans="2:19" ht="25.5" hidden="1" x14ac:dyDescent="0.2">
      <c r="B149" s="31" t="s">
        <v>108</v>
      </c>
      <c r="C149" s="22"/>
      <c r="D149" s="22"/>
      <c r="E149" s="22"/>
      <c r="F149" s="22"/>
      <c r="G149" s="21"/>
      <c r="H149" s="21"/>
      <c r="I149" s="21"/>
      <c r="J149" s="21"/>
      <c r="K149" s="21"/>
      <c r="L149" s="21"/>
      <c r="M149" s="21"/>
      <c r="N149" s="21"/>
      <c r="O149" s="21"/>
      <c r="P149" s="2"/>
    </row>
    <row r="150" spans="2:19" hidden="1" x14ac:dyDescent="0.2">
      <c r="B150" s="25" t="s">
        <v>82</v>
      </c>
      <c r="C150" s="22"/>
      <c r="D150" s="22"/>
      <c r="E150" s="22"/>
      <c r="F150" s="22"/>
      <c r="G150" s="21"/>
      <c r="H150" s="21"/>
      <c r="I150" s="21"/>
      <c r="J150" s="21"/>
      <c r="K150" s="21"/>
      <c r="L150" s="21"/>
      <c r="M150" s="21"/>
      <c r="N150" s="21"/>
      <c r="O150" s="21"/>
      <c r="P150" s="2"/>
    </row>
    <row r="151" spans="2:19" hidden="1" x14ac:dyDescent="0.2">
      <c r="B151" s="25" t="s">
        <v>87</v>
      </c>
      <c r="C151" s="22"/>
      <c r="D151" s="22"/>
      <c r="E151" s="22"/>
      <c r="F151" s="22"/>
      <c r="G151" s="21"/>
      <c r="H151" s="21"/>
      <c r="I151" s="21"/>
      <c r="J151" s="21"/>
      <c r="K151" s="21"/>
      <c r="L151" s="21"/>
      <c r="M151" s="21"/>
      <c r="N151" s="21"/>
      <c r="O151" s="21"/>
      <c r="P151" s="2"/>
    </row>
    <row r="152" spans="2:19" hidden="1" x14ac:dyDescent="0.2">
      <c r="B152" s="25" t="s">
        <v>90</v>
      </c>
      <c r="C152" s="22"/>
      <c r="D152" s="22"/>
      <c r="E152" s="22"/>
      <c r="F152" s="22"/>
      <c r="G152" s="21"/>
      <c r="H152" s="21"/>
      <c r="I152" s="21"/>
      <c r="J152" s="21"/>
      <c r="K152" s="21"/>
      <c r="L152" s="21"/>
      <c r="M152" s="21"/>
      <c r="N152" s="21"/>
      <c r="O152" s="21"/>
      <c r="P152" s="2"/>
    </row>
    <row r="153" spans="2:19" hidden="1" x14ac:dyDescent="0.2">
      <c r="B153" s="25" t="s">
        <v>88</v>
      </c>
      <c r="C153" s="22"/>
      <c r="D153" s="22"/>
      <c r="E153" s="22"/>
      <c r="F153" s="22"/>
      <c r="G153" s="21"/>
      <c r="H153" s="21"/>
      <c r="I153" s="21"/>
      <c r="J153" s="21"/>
      <c r="K153" s="21"/>
      <c r="L153" s="21"/>
      <c r="M153" s="21"/>
      <c r="N153" s="21"/>
      <c r="O153" s="21"/>
      <c r="P153" s="2"/>
    </row>
    <row r="154" spans="2:19" hidden="1" x14ac:dyDescent="0.2">
      <c r="B154" s="25" t="s">
        <v>85</v>
      </c>
      <c r="C154" s="22"/>
      <c r="D154" s="22"/>
      <c r="E154" s="22"/>
      <c r="F154" s="22"/>
      <c r="G154" s="21"/>
      <c r="H154" s="21"/>
      <c r="I154" s="21"/>
      <c r="J154" s="21"/>
      <c r="K154" s="21"/>
      <c r="L154" s="21"/>
      <c r="M154" s="21"/>
      <c r="N154" s="21"/>
      <c r="O154" s="21"/>
      <c r="P154" s="2"/>
    </row>
    <row r="155" spans="2:19" hidden="1" x14ac:dyDescent="0.2">
      <c r="B155" s="25" t="s">
        <v>78</v>
      </c>
      <c r="C155" s="22"/>
      <c r="D155" s="22"/>
      <c r="E155" s="22"/>
      <c r="F155" s="22"/>
      <c r="G155" s="21"/>
      <c r="H155" s="21"/>
      <c r="I155" s="21"/>
      <c r="J155" s="21"/>
      <c r="K155" s="21"/>
      <c r="L155" s="21"/>
      <c r="M155" s="21"/>
      <c r="N155" s="21"/>
      <c r="O155" s="21"/>
      <c r="P155" s="2"/>
    </row>
    <row r="156" spans="2:19" hidden="1" x14ac:dyDescent="0.2">
      <c r="B156" s="25" t="s">
        <v>86</v>
      </c>
      <c r="C156" s="22"/>
      <c r="D156" s="22"/>
      <c r="E156" s="22"/>
      <c r="F156" s="22"/>
      <c r="G156" s="21"/>
      <c r="H156" s="21"/>
      <c r="I156" s="21"/>
      <c r="J156" s="21"/>
      <c r="K156" s="21"/>
      <c r="L156" s="21"/>
      <c r="M156" s="21"/>
      <c r="N156" s="21"/>
      <c r="O156" s="21"/>
      <c r="P156" s="2"/>
    </row>
    <row r="157" spans="2:19" hidden="1" x14ac:dyDescent="0.2">
      <c r="B157" s="25" t="s">
        <v>79</v>
      </c>
      <c r="C157" s="22"/>
      <c r="D157" s="22"/>
      <c r="E157" s="22"/>
      <c r="F157" s="22"/>
      <c r="G157" s="21"/>
      <c r="H157" s="21"/>
      <c r="I157" s="21"/>
      <c r="J157" s="21"/>
      <c r="K157" s="21"/>
      <c r="L157" s="21"/>
      <c r="M157" s="21"/>
      <c r="N157" s="21"/>
      <c r="O157" s="21"/>
      <c r="P157" s="2"/>
    </row>
    <row r="158" spans="2:19" hidden="1" x14ac:dyDescent="0.2">
      <c r="B158" s="25" t="s">
        <v>81</v>
      </c>
      <c r="C158" s="22"/>
      <c r="D158" s="22"/>
      <c r="E158" s="22"/>
      <c r="F158" s="22"/>
      <c r="G158" s="21"/>
      <c r="H158" s="21"/>
      <c r="I158" s="21"/>
      <c r="J158" s="21"/>
      <c r="K158" s="21"/>
      <c r="L158" s="21"/>
      <c r="M158" s="21"/>
      <c r="N158" s="21"/>
      <c r="O158" s="21"/>
      <c r="P158" s="2"/>
    </row>
    <row r="159" spans="2:19" hidden="1" x14ac:dyDescent="0.2">
      <c r="B159" s="25" t="s">
        <v>30</v>
      </c>
      <c r="C159" s="22"/>
      <c r="D159" s="22"/>
      <c r="E159" s="22"/>
      <c r="F159" s="22"/>
      <c r="G159" s="21"/>
      <c r="H159" s="21"/>
      <c r="I159" s="21"/>
      <c r="J159" s="21"/>
      <c r="K159" s="21"/>
      <c r="L159" s="21"/>
      <c r="M159" s="21"/>
      <c r="N159" s="21"/>
      <c r="O159" s="21"/>
      <c r="P159" s="2"/>
    </row>
    <row r="160" spans="2:19" hidden="1" x14ac:dyDescent="0.2">
      <c r="B160" s="25" t="s">
        <v>33</v>
      </c>
      <c r="C160" s="22"/>
      <c r="D160" s="22"/>
      <c r="E160" s="22"/>
      <c r="F160" s="22"/>
      <c r="G160" s="21"/>
      <c r="H160" s="21"/>
      <c r="I160" s="21"/>
      <c r="J160" s="21"/>
      <c r="K160" s="21"/>
      <c r="L160" s="21"/>
      <c r="M160" s="21"/>
      <c r="N160" s="21"/>
      <c r="O160" s="21"/>
      <c r="P160" s="2"/>
    </row>
    <row r="161" spans="2:16" hidden="1" x14ac:dyDescent="0.2">
      <c r="B161" s="25" t="s">
        <v>29</v>
      </c>
      <c r="C161" s="22"/>
      <c r="D161" s="22"/>
      <c r="E161" s="22"/>
      <c r="F161" s="22"/>
      <c r="G161" s="21"/>
      <c r="H161" s="21"/>
      <c r="I161" s="21"/>
      <c r="J161" s="21"/>
      <c r="K161" s="21"/>
      <c r="L161" s="21"/>
      <c r="M161" s="21"/>
      <c r="N161" s="21"/>
      <c r="O161" s="21"/>
      <c r="P161" s="2"/>
    </row>
    <row r="162" spans="2:16" hidden="1" x14ac:dyDescent="0.2">
      <c r="B162" s="25" t="s">
        <v>31</v>
      </c>
      <c r="C162" s="22"/>
      <c r="D162" s="22"/>
      <c r="E162" s="22"/>
      <c r="F162" s="22"/>
      <c r="G162" s="21"/>
      <c r="H162" s="21"/>
      <c r="I162" s="21"/>
      <c r="J162" s="21"/>
      <c r="K162" s="21"/>
      <c r="L162" s="21"/>
      <c r="M162" s="21"/>
      <c r="N162" s="21"/>
      <c r="O162" s="21"/>
      <c r="P162" s="2"/>
    </row>
    <row r="163" spans="2:16" hidden="1" x14ac:dyDescent="0.2">
      <c r="B163" s="25" t="s">
        <v>64</v>
      </c>
      <c r="C163" s="22"/>
      <c r="D163" s="22"/>
      <c r="E163" s="22"/>
      <c r="F163" s="22"/>
      <c r="G163" s="21"/>
      <c r="H163" s="21"/>
      <c r="I163" s="21"/>
      <c r="J163" s="21"/>
      <c r="K163" s="21"/>
      <c r="L163" s="21"/>
      <c r="M163" s="21"/>
      <c r="N163" s="21"/>
      <c r="O163" s="21"/>
      <c r="P163" s="2"/>
    </row>
    <row r="164" spans="2:16" hidden="1" x14ac:dyDescent="0.2">
      <c r="B164" s="25" t="s">
        <v>63</v>
      </c>
      <c r="C164" s="22"/>
      <c r="D164" s="22"/>
      <c r="E164" s="22"/>
      <c r="F164" s="22"/>
      <c r="G164" s="21"/>
      <c r="H164" s="21"/>
      <c r="I164" s="21"/>
      <c r="J164" s="21"/>
      <c r="K164" s="21"/>
      <c r="L164" s="21"/>
      <c r="M164" s="21"/>
      <c r="N164" s="21"/>
      <c r="O164" s="21"/>
      <c r="P164" s="2"/>
    </row>
    <row r="165" spans="2:16" hidden="1" x14ac:dyDescent="0.2">
      <c r="B165" s="25" t="s">
        <v>28</v>
      </c>
      <c r="C165" s="22"/>
      <c r="D165" s="22"/>
      <c r="E165" s="22"/>
      <c r="F165" s="22"/>
      <c r="G165" s="21"/>
      <c r="H165" s="21"/>
      <c r="I165" s="21"/>
      <c r="J165" s="21"/>
      <c r="K165" s="21"/>
      <c r="L165" s="21"/>
      <c r="M165" s="21"/>
      <c r="N165" s="21"/>
      <c r="O165" s="21"/>
      <c r="P165" s="2"/>
    </row>
    <row r="166" spans="2:16" hidden="1" x14ac:dyDescent="0.2">
      <c r="B166" s="25" t="s">
        <v>62</v>
      </c>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x14ac:dyDescent="0.2">
      <c r="B168" s="22"/>
      <c r="C168" s="22"/>
      <c r="D168" s="22"/>
      <c r="E168" s="22"/>
      <c r="F168" s="22"/>
      <c r="G168" s="21"/>
      <c r="H168" s="21"/>
      <c r="I168" s="21"/>
      <c r="J168" s="21"/>
      <c r="K168" s="21"/>
      <c r="L168" s="21"/>
      <c r="M168" s="21"/>
      <c r="N168" s="21"/>
      <c r="O168" s="21"/>
      <c r="P168" s="2"/>
    </row>
    <row r="169" spans="2:16" x14ac:dyDescent="0.2">
      <c r="B169" s="22"/>
      <c r="C169" s="22"/>
      <c r="D169" s="22"/>
      <c r="E169" s="22"/>
      <c r="F169" s="22"/>
      <c r="G169" s="21"/>
      <c r="H169" s="21"/>
      <c r="I169" s="21"/>
      <c r="J169" s="21"/>
      <c r="K169" s="21"/>
      <c r="L169" s="21"/>
      <c r="M169" s="21"/>
      <c r="N169" s="21"/>
      <c r="O169" s="21"/>
      <c r="P169" s="2"/>
    </row>
    <row r="170" spans="2:16" hidden="1" x14ac:dyDescent="0.2">
      <c r="B170" s="22" t="s">
        <v>109</v>
      </c>
      <c r="C170" s="22"/>
      <c r="D170" s="22"/>
      <c r="E170" s="22"/>
      <c r="F170" s="22"/>
      <c r="G170" s="21"/>
      <c r="H170" s="21"/>
      <c r="I170" s="21"/>
      <c r="J170" s="21"/>
      <c r="K170" s="21"/>
      <c r="L170" s="21"/>
      <c r="M170" s="21"/>
      <c r="N170" s="21"/>
      <c r="O170" s="21"/>
      <c r="P170" s="2"/>
    </row>
    <row r="171" spans="2:16" hidden="1" x14ac:dyDescent="0.2">
      <c r="B171" s="25" t="s">
        <v>44</v>
      </c>
      <c r="C171" s="22"/>
      <c r="D171" s="22"/>
      <c r="E171" s="22"/>
      <c r="F171" s="22"/>
      <c r="G171" s="21"/>
      <c r="H171" s="21"/>
      <c r="I171" s="21"/>
      <c r="J171" s="21"/>
      <c r="K171" s="21"/>
      <c r="L171" s="21"/>
      <c r="M171" s="21"/>
      <c r="N171" s="21"/>
      <c r="O171" s="21"/>
    </row>
    <row r="172" spans="2:16" hidden="1" x14ac:dyDescent="0.2">
      <c r="B172" s="25" t="s">
        <v>55</v>
      </c>
      <c r="C172" s="22"/>
      <c r="D172" s="22"/>
      <c r="E172" s="22"/>
      <c r="F172" s="22"/>
      <c r="G172" s="21"/>
      <c r="H172" s="21"/>
      <c r="I172" s="21"/>
      <c r="J172" s="21"/>
      <c r="K172" s="21"/>
      <c r="L172" s="21"/>
      <c r="M172" s="21"/>
      <c r="N172" s="21"/>
      <c r="O172" s="21"/>
    </row>
    <row r="173" spans="2:16" x14ac:dyDescent="0.2">
      <c r="B173" s="21"/>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x14ac:dyDescent="0.2">
      <c r="B177" s="32"/>
      <c r="C177" s="22"/>
      <c r="D177" s="22"/>
      <c r="E177" s="22"/>
      <c r="F177" s="22"/>
      <c r="G177" s="21"/>
      <c r="H177" s="21"/>
      <c r="I177" s="21"/>
      <c r="J177" s="21"/>
      <c r="K177" s="21"/>
      <c r="L177" s="21"/>
      <c r="M177" s="21"/>
      <c r="N177" s="21"/>
      <c r="O177" s="21"/>
    </row>
    <row r="178" spans="2:15" x14ac:dyDescent="0.2">
      <c r="B178" s="32"/>
      <c r="C178" s="22"/>
      <c r="D178" s="22"/>
      <c r="E178" s="22"/>
      <c r="F178" s="22"/>
      <c r="G178" s="21"/>
      <c r="H178" s="21"/>
      <c r="I178" s="21"/>
      <c r="J178" s="21"/>
      <c r="K178" s="21"/>
      <c r="L178" s="21"/>
      <c r="M178" s="21"/>
      <c r="N178" s="21"/>
      <c r="O178" s="21"/>
    </row>
    <row r="179" spans="2:15" s="2" customFormat="1" ht="25.5" hidden="1" x14ac:dyDescent="0.2">
      <c r="B179" s="27" t="s">
        <v>114</v>
      </c>
      <c r="C179" s="22"/>
      <c r="D179" s="22"/>
      <c r="E179" s="22"/>
      <c r="F179" s="22"/>
      <c r="G179" s="22"/>
      <c r="H179" s="22"/>
      <c r="I179" s="22"/>
      <c r="J179" s="22"/>
      <c r="K179" s="22"/>
      <c r="L179" s="22"/>
      <c r="M179" s="22"/>
      <c r="N179" s="22"/>
      <c r="O179" s="22"/>
    </row>
    <row r="180" spans="2:15" s="2" customFormat="1" hidden="1" x14ac:dyDescent="0.2">
      <c r="B180" s="28" t="s">
        <v>113</v>
      </c>
      <c r="C180" s="22"/>
      <c r="D180" s="22"/>
      <c r="E180" s="22"/>
      <c r="F180" s="22"/>
      <c r="G180" s="22"/>
      <c r="H180" s="22"/>
      <c r="I180" s="22"/>
      <c r="J180" s="22"/>
      <c r="K180" s="22"/>
      <c r="L180" s="22"/>
      <c r="M180" s="22"/>
      <c r="N180" s="22"/>
      <c r="O180" s="22"/>
    </row>
    <row r="181" spans="2:15" s="2" customFormat="1" ht="38.25" hidden="1" x14ac:dyDescent="0.2">
      <c r="B181" s="33" t="s">
        <v>52</v>
      </c>
    </row>
    <row r="182" spans="2:15" s="2" customFormat="1" ht="51" hidden="1" x14ac:dyDescent="0.2">
      <c r="B182" s="33" t="s">
        <v>103</v>
      </c>
    </row>
    <row r="183" spans="2:15" s="2" customFormat="1" ht="51" hidden="1" x14ac:dyDescent="0.2">
      <c r="B183" s="33" t="s">
        <v>104</v>
      </c>
    </row>
    <row r="184" spans="2:15" s="2" customFormat="1" ht="76.5" hidden="1" x14ac:dyDescent="0.2">
      <c r="B184" s="33" t="s">
        <v>105</v>
      </c>
    </row>
    <row r="185" spans="2:15" s="2" customFormat="1" ht="63.75" hidden="1" x14ac:dyDescent="0.2">
      <c r="B185" s="33" t="s">
        <v>106</v>
      </c>
    </row>
    <row r="186" spans="2:15" s="2" customFormat="1" ht="38.25" hidden="1" x14ac:dyDescent="0.2">
      <c r="B186" s="33" t="s">
        <v>107</v>
      </c>
    </row>
    <row r="187" spans="2:15" s="2" customFormat="1" ht="38.25" hidden="1" x14ac:dyDescent="0.2">
      <c r="B187" s="33" t="s">
        <v>92</v>
      </c>
    </row>
    <row r="188" spans="2:15" s="2" customFormat="1" hidden="1" x14ac:dyDescent="0.2">
      <c r="B188" s="33" t="s">
        <v>65</v>
      </c>
    </row>
  </sheetData>
  <sheetProtection formatColumns="0" formatRows="0"/>
  <mergeCells count="62">
    <mergeCell ref="C77:P77"/>
    <mergeCell ref="C78:P78"/>
    <mergeCell ref="C70:P70"/>
    <mergeCell ref="C71:P71"/>
    <mergeCell ref="C72:P72"/>
    <mergeCell ref="C73:P73"/>
    <mergeCell ref="C74:P74"/>
    <mergeCell ref="C75:P75"/>
    <mergeCell ref="C76:P76"/>
    <mergeCell ref="C69:P69"/>
    <mergeCell ref="B69:B76"/>
    <mergeCell ref="B52:P67"/>
    <mergeCell ref="A68:Q68"/>
    <mergeCell ref="B44:P44"/>
    <mergeCell ref="B46:B49"/>
    <mergeCell ref="B51:P51"/>
    <mergeCell ref="P47:P49"/>
    <mergeCell ref="C42:G42"/>
    <mergeCell ref="H42:L42"/>
    <mergeCell ref="M40:P42"/>
    <mergeCell ref="C40:G40"/>
    <mergeCell ref="H40:L40"/>
    <mergeCell ref="C41:G41"/>
    <mergeCell ref="H41:L41"/>
    <mergeCell ref="C34:P34"/>
    <mergeCell ref="B35:P35"/>
    <mergeCell ref="C36:P36"/>
    <mergeCell ref="B38:P38"/>
    <mergeCell ref="C39:G39"/>
    <mergeCell ref="H39:L39"/>
    <mergeCell ref="M39:P39"/>
    <mergeCell ref="C30:P30"/>
    <mergeCell ref="B31:P31"/>
    <mergeCell ref="C32:P32"/>
    <mergeCell ref="B33:P33"/>
    <mergeCell ref="C26:P26"/>
    <mergeCell ref="B27:P27"/>
    <mergeCell ref="D28:G28"/>
    <mergeCell ref="H28:J28"/>
    <mergeCell ref="K28:M28"/>
    <mergeCell ref="N28:O28"/>
    <mergeCell ref="C22:P22"/>
    <mergeCell ref="C24:P24"/>
    <mergeCell ref="B25:P25"/>
    <mergeCell ref="C16:P16"/>
    <mergeCell ref="C18:P18"/>
    <mergeCell ref="B20:P20"/>
    <mergeCell ref="C12:P12"/>
    <mergeCell ref="C14:P14"/>
    <mergeCell ref="B7:P8"/>
    <mergeCell ref="J10:M10"/>
    <mergeCell ref="N10:P10"/>
    <mergeCell ref="C10:I10"/>
    <mergeCell ref="B2:B5"/>
    <mergeCell ref="C2:M2"/>
    <mergeCell ref="N2:P2"/>
    <mergeCell ref="C3:M3"/>
    <mergeCell ref="N3:P3"/>
    <mergeCell ref="C4:M4"/>
    <mergeCell ref="N4:P4"/>
    <mergeCell ref="C5:M5"/>
    <mergeCell ref="N5:P5"/>
  </mergeCells>
  <conditionalFormatting sqref="P47">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12" priority="4" stopIfTrue="1" operator="between">
      <formula>$S$4</formula>
      <formula>$S$3</formula>
    </cfRule>
  </conditionalFormatting>
  <dataValidations count="6">
    <dataValidation type="list" allowBlank="1" showInputMessage="1" showErrorMessage="1" sqref="C18:P18" xr:uid="{00000000-0002-0000-0000-000000000000}">
      <formula1>$B$129:$B$135</formula1>
    </dataValidation>
    <dataValidation type="list" allowBlank="1" showInputMessage="1" showErrorMessage="1" sqref="C32:P32 C34:P34 C36:P36" xr:uid="{00000000-0002-0000-0000-000001000000}">
      <formula1>$Q$103:$Q$108</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"2024,2025,2026,2027,2028,2029"</formula1>
    </dataValidation>
    <dataValidation type="list" allowBlank="1" showInputMessage="1" showErrorMessage="1" sqref="C12:P12" xr:uid="{00000000-0002-0000-0000-000004000000}">
      <formula1>$B$140:$B$166</formula1>
    </dataValidation>
    <dataValidation type="list" allowBlank="1" showInputMessage="1" showErrorMessage="1" sqref="C78:P78" xr:uid="{00000000-0002-0000-0000-000005000000}">
      <formula1>$B$171:$B$172</formula1>
    </dataValidation>
  </dataValidations>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0B8A-C3E5-484A-8EA9-240C3E0165C0}">
  <dimension ref="A1:Y147"/>
  <sheetViews>
    <sheetView showGridLines="0" topLeftCell="D4" zoomScale="90" zoomScaleNormal="90" workbookViewId="0">
      <selection activeCell="B9" sqref="B9:O14"/>
    </sheetView>
  </sheetViews>
  <sheetFormatPr baseColWidth="10" defaultRowHeight="30" customHeight="1" x14ac:dyDescent="0.2"/>
  <cols>
    <col min="1" max="1" width="28.5703125" style="45" customWidth="1"/>
    <col min="2" max="2" width="27" style="8" bestFit="1" customWidth="1"/>
    <col min="3" max="3" width="21.42578125" style="8" customWidth="1"/>
    <col min="4" max="4" width="22.7109375" style="8" customWidth="1"/>
    <col min="5" max="5" width="22.5703125" style="8" customWidth="1"/>
    <col min="6" max="6" width="18.7109375" style="8" customWidth="1"/>
    <col min="7" max="7" width="20.5703125" style="8" customWidth="1"/>
    <col min="8" max="8" width="24.140625" style="8" customWidth="1"/>
    <col min="9" max="9" width="22.140625" style="8" bestFit="1" customWidth="1"/>
    <col min="10" max="10" width="22.42578125" style="8" bestFit="1" customWidth="1"/>
    <col min="11" max="11" width="25.28515625" style="8" bestFit="1" customWidth="1"/>
    <col min="12" max="14" width="24.85546875" style="8" bestFit="1" customWidth="1"/>
    <col min="15" max="15" width="21.5703125" style="8" bestFit="1" customWidth="1"/>
    <col min="16" max="16" width="5.28515625" style="8" customWidth="1"/>
    <col min="17" max="17" width="10.7109375" style="8" customWidth="1"/>
    <col min="18" max="18" width="27.5703125" style="8" bestFit="1" customWidth="1"/>
    <col min="19" max="21" width="11.42578125" style="8"/>
    <col min="22" max="22" width="11.42578125" style="2" hidden="1" customWidth="1"/>
    <col min="23" max="16384" width="11.42578125" style="8"/>
  </cols>
  <sheetData>
    <row r="1" spans="1:25" ht="30" customHeight="1" x14ac:dyDescent="0.25">
      <c r="A1" s="270"/>
      <c r="B1" s="271" t="s">
        <v>35</v>
      </c>
      <c r="C1" s="272"/>
      <c r="D1" s="272"/>
      <c r="E1" s="272"/>
      <c r="F1" s="272"/>
      <c r="G1" s="272"/>
      <c r="H1" s="272"/>
      <c r="I1" s="272"/>
      <c r="J1" s="272"/>
      <c r="K1" s="272"/>
      <c r="L1" s="272"/>
      <c r="M1" s="272"/>
      <c r="N1" s="272"/>
      <c r="O1" s="272"/>
      <c r="P1" s="273"/>
      <c r="Q1" s="274" t="s">
        <v>36</v>
      </c>
      <c r="R1" s="274"/>
      <c r="S1" s="35"/>
      <c r="T1" s="35"/>
      <c r="W1" s="35"/>
      <c r="X1" s="35"/>
      <c r="Y1" s="35"/>
    </row>
    <row r="2" spans="1:25" ht="30" customHeight="1" x14ac:dyDescent="0.25">
      <c r="A2" s="270"/>
      <c r="B2" s="271" t="s">
        <v>56</v>
      </c>
      <c r="C2" s="272"/>
      <c r="D2" s="272"/>
      <c r="E2" s="272"/>
      <c r="F2" s="272"/>
      <c r="G2" s="272"/>
      <c r="H2" s="272"/>
      <c r="I2" s="272"/>
      <c r="J2" s="272"/>
      <c r="K2" s="272"/>
      <c r="L2" s="272"/>
      <c r="M2" s="272"/>
      <c r="N2" s="272"/>
      <c r="O2" s="272"/>
      <c r="P2" s="273"/>
      <c r="Q2" s="274" t="s">
        <v>110</v>
      </c>
      <c r="R2" s="274"/>
      <c r="S2" s="35"/>
      <c r="T2" s="35"/>
      <c r="V2" s="3">
        <v>0.8</v>
      </c>
      <c r="W2" s="35"/>
      <c r="X2" s="35"/>
      <c r="Y2" s="35"/>
    </row>
    <row r="3" spans="1:25" ht="30" customHeight="1" x14ac:dyDescent="0.25">
      <c r="A3" s="270"/>
      <c r="B3" s="271" t="s">
        <v>57</v>
      </c>
      <c r="C3" s="272"/>
      <c r="D3" s="272"/>
      <c r="E3" s="272"/>
      <c r="F3" s="272"/>
      <c r="G3" s="272"/>
      <c r="H3" s="272"/>
      <c r="I3" s="272"/>
      <c r="J3" s="272"/>
      <c r="K3" s="272"/>
      <c r="L3" s="272"/>
      <c r="M3" s="272"/>
      <c r="N3" s="272"/>
      <c r="O3" s="272"/>
      <c r="P3" s="273"/>
      <c r="Q3" s="274" t="s">
        <v>111</v>
      </c>
      <c r="R3" s="274"/>
      <c r="S3" s="35"/>
      <c r="T3" s="35"/>
      <c r="V3" s="3">
        <v>0.79998999999999998</v>
      </c>
      <c r="W3" s="35"/>
      <c r="X3" s="35"/>
      <c r="Y3" s="35"/>
    </row>
    <row r="4" spans="1:25" ht="30" customHeight="1" x14ac:dyDescent="0.25">
      <c r="A4" s="270"/>
      <c r="B4" s="271" t="s">
        <v>58</v>
      </c>
      <c r="C4" s="272"/>
      <c r="D4" s="272"/>
      <c r="E4" s="272"/>
      <c r="F4" s="272"/>
      <c r="G4" s="272"/>
      <c r="H4" s="272"/>
      <c r="I4" s="272"/>
      <c r="J4" s="272"/>
      <c r="K4" s="272"/>
      <c r="L4" s="272"/>
      <c r="M4" s="272"/>
      <c r="N4" s="272"/>
      <c r="O4" s="272"/>
      <c r="P4" s="273"/>
      <c r="Q4" s="274" t="s">
        <v>40</v>
      </c>
      <c r="R4" s="274"/>
      <c r="S4" s="36"/>
      <c r="T4" s="36"/>
      <c r="V4" s="3">
        <v>0.65</v>
      </c>
      <c r="W4" s="36"/>
      <c r="X4" s="36"/>
      <c r="Y4" s="36"/>
    </row>
    <row r="5" spans="1:25" ht="18" x14ac:dyDescent="0.25">
      <c r="A5" s="37"/>
      <c r="B5" s="38"/>
      <c r="C5" s="39"/>
      <c r="D5" s="39"/>
      <c r="E5" s="39"/>
      <c r="F5" s="39"/>
      <c r="G5" s="39"/>
      <c r="H5" s="39"/>
      <c r="I5" s="39"/>
      <c r="J5" s="39"/>
      <c r="K5" s="39"/>
      <c r="L5" s="39"/>
      <c r="M5" s="39"/>
      <c r="N5" s="39"/>
      <c r="O5" s="39"/>
      <c r="P5" s="40"/>
      <c r="Q5" s="40"/>
      <c r="R5" s="40"/>
      <c r="S5" s="36"/>
      <c r="T5" s="36"/>
      <c r="V5" s="3">
        <v>0.64999899999999999</v>
      </c>
      <c r="W5" s="36"/>
      <c r="X5" s="36"/>
      <c r="Y5" s="36"/>
    </row>
    <row r="6" spans="1:25" ht="21" customHeight="1" x14ac:dyDescent="0.2">
      <c r="A6" s="41" t="s">
        <v>0</v>
      </c>
      <c r="B6" s="281" t="str">
        <f>IF('1. Ejec. pptal'!C12="","",'1. Ejec. pptal'!C12)</f>
        <v>GESTION FINANCIERA Y CONTABLE</v>
      </c>
      <c r="C6" s="281"/>
      <c r="D6" s="281"/>
      <c r="E6" s="281"/>
      <c r="F6" s="281"/>
      <c r="G6" s="281"/>
      <c r="H6" s="281"/>
      <c r="I6" s="281"/>
      <c r="J6" s="281"/>
      <c r="K6" s="281"/>
      <c r="L6" s="281"/>
      <c r="M6" s="281"/>
      <c r="N6" s="281"/>
      <c r="O6" s="281"/>
      <c r="P6" s="281"/>
      <c r="Q6" s="281"/>
      <c r="R6" s="281"/>
      <c r="V6" s="3"/>
    </row>
    <row r="7" spans="1:25" ht="11.25" customHeight="1" thickBot="1" x14ac:dyDescent="0.25">
      <c r="A7" s="37"/>
      <c r="B7" s="38"/>
      <c r="C7" s="38"/>
      <c r="D7" s="38"/>
      <c r="E7" s="38"/>
      <c r="F7" s="38"/>
      <c r="G7" s="38"/>
      <c r="H7" s="38"/>
      <c r="I7" s="38"/>
      <c r="J7" s="38"/>
      <c r="K7" s="38"/>
      <c r="L7" s="38"/>
      <c r="M7" s="38"/>
      <c r="N7" s="38"/>
      <c r="O7" s="38"/>
      <c r="P7" s="38"/>
      <c r="Q7" s="38"/>
      <c r="R7" s="38"/>
      <c r="V7" s="3"/>
    </row>
    <row r="8" spans="1:25" s="42" customFormat="1" ht="30" customHeight="1" x14ac:dyDescent="0.2">
      <c r="A8" s="104" t="s">
        <v>59</v>
      </c>
      <c r="B8" s="105" t="s">
        <v>20</v>
      </c>
      <c r="C8" s="282" t="str">
        <f>IF('1. Ejec. pptal'!C12="","",'1. Ejec. pptal'!C12)</f>
        <v>GESTION FINANCIERA Y CONTABLE</v>
      </c>
      <c r="D8" s="282"/>
      <c r="E8" s="282"/>
      <c r="F8" s="282"/>
      <c r="G8" s="282"/>
      <c r="H8" s="282"/>
      <c r="I8" s="282"/>
      <c r="J8" s="282"/>
      <c r="K8" s="282"/>
      <c r="L8" s="282"/>
      <c r="M8" s="282"/>
      <c r="N8" s="282"/>
      <c r="O8" s="282"/>
      <c r="P8" s="282" t="s">
        <v>61</v>
      </c>
      <c r="Q8" s="282"/>
      <c r="R8" s="283"/>
      <c r="V8" s="2"/>
    </row>
    <row r="9" spans="1:25" s="43" customFormat="1" ht="30" customHeight="1" x14ac:dyDescent="0.2">
      <c r="A9" s="106"/>
      <c r="B9" s="107"/>
      <c r="C9" s="58" t="s">
        <v>139</v>
      </c>
      <c r="D9" s="58" t="s">
        <v>140</v>
      </c>
      <c r="E9" s="58" t="s">
        <v>141</v>
      </c>
      <c r="F9" s="58" t="s">
        <v>142</v>
      </c>
      <c r="G9" s="58" t="s">
        <v>143</v>
      </c>
      <c r="H9" s="58" t="s">
        <v>144</v>
      </c>
      <c r="I9" s="58" t="s">
        <v>145</v>
      </c>
      <c r="J9" s="58" t="s">
        <v>146</v>
      </c>
      <c r="K9" s="58" t="s">
        <v>147</v>
      </c>
      <c r="L9" s="58" t="s">
        <v>148</v>
      </c>
      <c r="M9" s="58" t="s">
        <v>149</v>
      </c>
      <c r="N9" s="58" t="s">
        <v>150</v>
      </c>
      <c r="O9" s="58" t="s">
        <v>261</v>
      </c>
      <c r="P9" s="284"/>
      <c r="Q9" s="284"/>
      <c r="R9" s="285"/>
      <c r="V9" s="2"/>
    </row>
    <row r="10" spans="1:25" ht="62.25" customHeight="1" x14ac:dyDescent="0.2">
      <c r="A10" s="360" t="s">
        <v>166</v>
      </c>
      <c r="B10" s="44" t="s">
        <v>258</v>
      </c>
      <c r="C10" s="86">
        <v>74126367</v>
      </c>
      <c r="D10" s="86">
        <v>2623880.2200000002</v>
      </c>
      <c r="E10" s="86">
        <v>2822722</v>
      </c>
      <c r="F10" s="86">
        <v>3110553</v>
      </c>
      <c r="G10" s="86">
        <v>10289395</v>
      </c>
      <c r="H10" s="61">
        <v>1257293085.2</v>
      </c>
      <c r="I10" s="86">
        <v>2640928429.0299997</v>
      </c>
      <c r="J10" s="86">
        <f>+I13+4440451118.76+57960</f>
        <v>4490642825.8199997</v>
      </c>
      <c r="K10" s="119">
        <f>+J13+193182359049.47</f>
        <v>193184248795.47</v>
      </c>
      <c r="L10" s="86">
        <f>K13+206634634673.79</f>
        <v>207293491351.60001</v>
      </c>
      <c r="M10" s="86">
        <f>L13+213299207005.43</f>
        <v>213302620550.79001</v>
      </c>
      <c r="N10" s="86">
        <f>+M13+217868333040.99</f>
        <v>217928359635.78003</v>
      </c>
      <c r="O10" s="61">
        <f>SUM(C10:N10)</f>
        <v>840190557590.91003</v>
      </c>
      <c r="P10" s="279"/>
      <c r="Q10" s="279"/>
      <c r="R10" s="280"/>
    </row>
    <row r="11" spans="1:25" ht="62.25" customHeight="1" x14ac:dyDescent="0.2">
      <c r="A11" s="361"/>
      <c r="B11" s="44" t="s">
        <v>294</v>
      </c>
      <c r="C11" s="86">
        <v>15773687.220000001</v>
      </c>
      <c r="D11" s="86">
        <v>17127966.32</v>
      </c>
      <c r="E11" s="61">
        <v>203036379</v>
      </c>
      <c r="F11" s="61">
        <v>173489645</v>
      </c>
      <c r="G11" s="61">
        <v>247895267</v>
      </c>
      <c r="H11" s="61">
        <v>82220380.060000002</v>
      </c>
      <c r="I11" s="61">
        <v>78340027</v>
      </c>
      <c r="J11" s="86">
        <f>187294028.81+57960</f>
        <v>187351988.81</v>
      </c>
      <c r="K11" s="61">
        <v>656966931.80999994</v>
      </c>
      <c r="L11" s="86">
        <v>330567035.29000002</v>
      </c>
      <c r="M11" s="86">
        <v>121067424.17</v>
      </c>
      <c r="N11" s="86">
        <v>76182204</v>
      </c>
      <c r="O11" s="61">
        <f t="shared" ref="O11:O12" si="0">SUM(C11:N11)</f>
        <v>2190018935.6799998</v>
      </c>
      <c r="P11" s="351"/>
      <c r="Q11" s="352"/>
      <c r="R11" s="353"/>
    </row>
    <row r="12" spans="1:25" ht="62.25" customHeight="1" x14ac:dyDescent="0.2">
      <c r="A12" s="361"/>
      <c r="B12" s="44" t="s">
        <v>306</v>
      </c>
      <c r="C12" s="86">
        <v>14073403</v>
      </c>
      <c r="D12" s="86">
        <v>16929124.539999999</v>
      </c>
      <c r="E12" s="61">
        <v>202748548</v>
      </c>
      <c r="F12" s="61">
        <v>166310803</v>
      </c>
      <c r="G12" s="61">
        <v>256751702</v>
      </c>
      <c r="H12" s="61">
        <v>1293288372.2</v>
      </c>
      <c r="I12" s="61">
        <v>2669134708.9699998</v>
      </c>
      <c r="J12" s="86">
        <v>4676105068.6300001</v>
      </c>
      <c r="K12" s="61">
        <v>193182359049.47</v>
      </c>
      <c r="L12" s="86">
        <f>206962250843.72+655443132.45+2950865.36</f>
        <v>207620644841.53</v>
      </c>
      <c r="M12" s="61">
        <f>213299207005.43+64454374.74</f>
        <v>213363661380.16998</v>
      </c>
      <c r="N12" s="86">
        <f>217868333040.99+76182204+60026594.79</f>
        <v>218004541839.78</v>
      </c>
      <c r="O12" s="61">
        <f t="shared" si="0"/>
        <v>841466548841.29004</v>
      </c>
      <c r="P12" s="351"/>
      <c r="Q12" s="352"/>
      <c r="R12" s="353"/>
    </row>
    <row r="13" spans="1:25" ht="62.25" customHeight="1" x14ac:dyDescent="0.2">
      <c r="A13" s="361"/>
      <c r="B13" s="44" t="s">
        <v>259</v>
      </c>
      <c r="C13" s="86">
        <v>2623880.2200000002</v>
      </c>
      <c r="D13" s="86">
        <v>2822722</v>
      </c>
      <c r="E13" s="86">
        <v>3110553</v>
      </c>
      <c r="F13" s="86">
        <v>10289395</v>
      </c>
      <c r="G13" s="86">
        <v>1402980</v>
      </c>
      <c r="H13" s="61">
        <v>46225093.059999943</v>
      </c>
      <c r="I13" s="86">
        <v>50133747.059999943</v>
      </c>
      <c r="J13" s="86">
        <f>J10+J11-J12</f>
        <v>1889746</v>
      </c>
      <c r="K13" s="86">
        <f t="shared" ref="K13:N13" si="1">K10+K11-K12</f>
        <v>658856677.80999756</v>
      </c>
      <c r="L13" s="86">
        <f t="shared" si="1"/>
        <v>3413545.3600158691</v>
      </c>
      <c r="M13" s="86">
        <f t="shared" si="1"/>
        <v>60026594.790039063</v>
      </c>
      <c r="N13" s="86">
        <f t="shared" si="1"/>
        <v>0</v>
      </c>
      <c r="O13" s="61">
        <f>N13</f>
        <v>0</v>
      </c>
      <c r="P13" s="279"/>
      <c r="Q13" s="279"/>
      <c r="R13" s="280"/>
    </row>
    <row r="14" spans="1:25" ht="30" customHeight="1" thickBot="1" x14ac:dyDescent="0.25">
      <c r="A14" s="362"/>
      <c r="B14" s="60" t="s">
        <v>260</v>
      </c>
      <c r="C14" s="122">
        <f>+C12/(C10+C11)</f>
        <v>0.15654498901146491</v>
      </c>
      <c r="D14" s="122">
        <f>+D12/(D10+D11)</f>
        <v>0.85709072849044121</v>
      </c>
      <c r="E14" s="122">
        <f t="shared" ref="E14:N14" si="2">+E12/(E10+E11)</f>
        <v>0.98488989320904496</v>
      </c>
      <c r="F14" s="122">
        <f t="shared" si="2"/>
        <v>0.94173622047694416</v>
      </c>
      <c r="G14" s="122">
        <f t="shared" si="2"/>
        <v>0.99444986395047741</v>
      </c>
      <c r="H14" s="122">
        <f>H12/(H10+H11)</f>
        <v>0.96549113222163274</v>
      </c>
      <c r="I14" s="123">
        <f t="shared" si="2"/>
        <v>0.9815635168536494</v>
      </c>
      <c r="J14" s="123">
        <f t="shared" si="2"/>
        <v>0.99959603503747163</v>
      </c>
      <c r="K14" s="123">
        <f t="shared" si="2"/>
        <v>0.99660104959960139</v>
      </c>
      <c r="L14" s="123">
        <f t="shared" si="2"/>
        <v>0.99998355900859204</v>
      </c>
      <c r="M14" s="123">
        <f t="shared" si="2"/>
        <v>0.99971874445915732</v>
      </c>
      <c r="N14" s="123">
        <f t="shared" si="2"/>
        <v>0.99999999999999989</v>
      </c>
      <c r="O14" s="124">
        <f>+O12/(O10+O11)</f>
        <v>0.99891494686514626</v>
      </c>
      <c r="P14" s="363"/>
      <c r="Q14" s="364"/>
      <c r="R14" s="365"/>
    </row>
    <row r="16" spans="1:25" ht="30" customHeight="1" x14ac:dyDescent="0.2">
      <c r="C16" s="118"/>
      <c r="D16" s="118"/>
      <c r="E16" s="118"/>
      <c r="F16" s="118"/>
      <c r="G16" s="118"/>
      <c r="H16" s="118"/>
      <c r="I16" s="118"/>
      <c r="J16" s="118"/>
      <c r="K16" s="118"/>
      <c r="L16" s="118"/>
    </row>
    <row r="18" spans="1:12" ht="30" customHeight="1" x14ac:dyDescent="0.2">
      <c r="A18"/>
      <c r="B18"/>
      <c r="C18"/>
      <c r="D18"/>
      <c r="E18"/>
      <c r="F18"/>
      <c r="G18"/>
      <c r="H18"/>
      <c r="I18"/>
      <c r="J18"/>
      <c r="K18"/>
      <c r="L18"/>
    </row>
    <row r="67" spans="22:22" ht="30" customHeight="1" x14ac:dyDescent="0.2">
      <c r="V67" s="19"/>
    </row>
    <row r="137" spans="22:22" ht="30" customHeight="1" x14ac:dyDescent="0.2">
      <c r="V137" s="1"/>
    </row>
    <row r="138" spans="22:22" ht="30" customHeight="1" x14ac:dyDescent="0.2">
      <c r="V138" s="1"/>
    </row>
    <row r="139" spans="22:22" ht="30" customHeight="1" x14ac:dyDescent="0.2">
      <c r="V139" s="1"/>
    </row>
    <row r="140" spans="22:22" ht="30" customHeight="1" x14ac:dyDescent="0.2">
      <c r="V140" s="1"/>
    </row>
    <row r="141" spans="22:22" ht="30" customHeight="1" x14ac:dyDescent="0.2">
      <c r="V141" s="1"/>
    </row>
    <row r="142" spans="22:22" ht="30" customHeight="1" x14ac:dyDescent="0.2">
      <c r="V142" s="1"/>
    </row>
    <row r="143" spans="22:22" ht="30" customHeight="1" x14ac:dyDescent="0.2">
      <c r="V143" s="1"/>
    </row>
    <row r="144" spans="22:22" ht="30" customHeight="1" x14ac:dyDescent="0.2">
      <c r="V144" s="1"/>
    </row>
    <row r="145" spans="22:22" ht="30" customHeight="1" x14ac:dyDescent="0.2">
      <c r="V145" s="1"/>
    </row>
    <row r="146" spans="22:22" ht="30" customHeight="1" x14ac:dyDescent="0.2">
      <c r="V146" s="1"/>
    </row>
    <row r="147" spans="22:22" ht="30" customHeight="1" x14ac:dyDescent="0.2">
      <c r="V147" s="1"/>
    </row>
  </sheetData>
  <mergeCells count="18">
    <mergeCell ref="A10:A14"/>
    <mergeCell ref="P14:R14"/>
    <mergeCell ref="B6:R6"/>
    <mergeCell ref="C8:O8"/>
    <mergeCell ref="P8:R9"/>
    <mergeCell ref="P10:R10"/>
    <mergeCell ref="P13:R13"/>
    <mergeCell ref="P11:R11"/>
    <mergeCell ref="P12:R12"/>
    <mergeCell ref="A1:A4"/>
    <mergeCell ref="B1:P1"/>
    <mergeCell ref="Q1:R1"/>
    <mergeCell ref="B2:P2"/>
    <mergeCell ref="Q2:R2"/>
    <mergeCell ref="B3:P3"/>
    <mergeCell ref="Q3:R3"/>
    <mergeCell ref="B4:P4"/>
    <mergeCell ref="Q4:R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7EDBE-7A1B-43D1-A53E-4F7854B4E5A5}">
  <dimension ref="A1:S187"/>
  <sheetViews>
    <sheetView topLeftCell="A52" zoomScale="80" zoomScaleNormal="80" workbookViewId="0">
      <selection activeCell="C76" sqref="C76:P76"/>
    </sheetView>
  </sheetViews>
  <sheetFormatPr baseColWidth="10" defaultRowHeight="12.75" x14ac:dyDescent="0.2"/>
  <cols>
    <col min="1" max="1" width="3" style="1" customWidth="1"/>
    <col min="2" max="2" width="30" style="1" customWidth="1"/>
    <col min="3" max="3" width="16.855468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10.85546875" style="1" bestFit="1" customWidth="1"/>
    <col min="10" max="10" width="7.5703125" style="1" customWidth="1"/>
    <col min="11" max="11" width="7.85546875" style="1" customWidth="1"/>
    <col min="12" max="12" width="13.5703125" style="1" customWidth="1"/>
    <col min="13" max="13" width="15" style="1" customWidth="1"/>
    <col min="14" max="14" width="8" style="1" customWidth="1"/>
    <col min="15" max="15" width="11" style="1" customWidth="1"/>
    <col min="16" max="16" width="32.7109375" style="1" customWidth="1"/>
    <col min="17" max="18" width="11.7109375" style="1" customWidth="1"/>
    <col min="19" max="19" width="11.42578125" style="2" hidden="1" customWidth="1"/>
    <col min="20" max="16384" width="11.42578125" style="1"/>
  </cols>
  <sheetData>
    <row r="1" spans="2:19" ht="13.5" thickBot="1" x14ac:dyDescent="0.25"/>
    <row r="2" spans="2:19" ht="16.5" customHeight="1" x14ac:dyDescent="0.2">
      <c r="B2" s="134"/>
      <c r="C2" s="137" t="s">
        <v>35</v>
      </c>
      <c r="D2" s="138"/>
      <c r="E2" s="138"/>
      <c r="F2" s="138"/>
      <c r="G2" s="138"/>
      <c r="H2" s="138"/>
      <c r="I2" s="138"/>
      <c r="J2" s="138"/>
      <c r="K2" s="138"/>
      <c r="L2" s="138"/>
      <c r="M2" s="139"/>
      <c r="N2" s="140" t="s">
        <v>101</v>
      </c>
      <c r="O2" s="141"/>
      <c r="P2" s="142"/>
      <c r="S2" s="3">
        <v>0.8</v>
      </c>
    </row>
    <row r="3" spans="2:19" ht="15.75" customHeight="1" x14ac:dyDescent="0.2">
      <c r="B3" s="135"/>
      <c r="C3" s="143" t="s">
        <v>37</v>
      </c>
      <c r="D3" s="144"/>
      <c r="E3" s="144"/>
      <c r="F3" s="144"/>
      <c r="G3" s="144"/>
      <c r="H3" s="144"/>
      <c r="I3" s="144"/>
      <c r="J3" s="144"/>
      <c r="K3" s="144"/>
      <c r="L3" s="144"/>
      <c r="M3" s="145"/>
      <c r="N3" s="146" t="s">
        <v>110</v>
      </c>
      <c r="O3" s="147"/>
      <c r="P3" s="148"/>
      <c r="S3" s="3">
        <v>0.79998999999999998</v>
      </c>
    </row>
    <row r="4" spans="2:19" ht="15.75" customHeight="1" x14ac:dyDescent="0.2">
      <c r="B4" s="135"/>
      <c r="C4" s="143" t="s">
        <v>38</v>
      </c>
      <c r="D4" s="144"/>
      <c r="E4" s="144"/>
      <c r="F4" s="144"/>
      <c r="G4" s="144"/>
      <c r="H4" s="144"/>
      <c r="I4" s="144"/>
      <c r="J4" s="144"/>
      <c r="K4" s="144"/>
      <c r="L4" s="144"/>
      <c r="M4" s="145"/>
      <c r="N4" s="146" t="s">
        <v>102</v>
      </c>
      <c r="O4" s="147"/>
      <c r="P4" s="148"/>
      <c r="S4" s="3">
        <v>0.65</v>
      </c>
    </row>
    <row r="5" spans="2: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2:19" ht="3" customHeight="1" thickBot="1" x14ac:dyDescent="0.25">
      <c r="S6" s="3"/>
    </row>
    <row r="7" spans="2:19" x14ac:dyDescent="0.2">
      <c r="B7" s="160" t="s">
        <v>43</v>
      </c>
      <c r="C7" s="161"/>
      <c r="D7" s="161"/>
      <c r="E7" s="161"/>
      <c r="F7" s="161"/>
      <c r="G7" s="161"/>
      <c r="H7" s="161"/>
      <c r="I7" s="161"/>
      <c r="J7" s="161"/>
      <c r="K7" s="161"/>
      <c r="L7" s="161"/>
      <c r="M7" s="161"/>
      <c r="N7" s="161"/>
      <c r="O7" s="161"/>
      <c r="P7" s="162"/>
      <c r="S7" s="3"/>
    </row>
    <row r="8" spans="2:19" ht="13.5" thickBot="1" x14ac:dyDescent="0.25">
      <c r="B8" s="163"/>
      <c r="C8" s="164"/>
      <c r="D8" s="164"/>
      <c r="E8" s="164"/>
      <c r="F8" s="164"/>
      <c r="G8" s="164"/>
      <c r="H8" s="164"/>
      <c r="I8" s="164"/>
      <c r="J8" s="164"/>
      <c r="K8" s="164"/>
      <c r="L8" s="164"/>
      <c r="M8" s="164"/>
      <c r="N8" s="164"/>
      <c r="O8" s="164"/>
      <c r="P8" s="165"/>
    </row>
    <row r="9" spans="2:19" ht="3" customHeight="1" thickBot="1" x14ac:dyDescent="0.25">
      <c r="B9" s="4"/>
      <c r="C9" s="5"/>
      <c r="D9" s="5"/>
      <c r="E9" s="5"/>
      <c r="F9" s="5"/>
      <c r="G9" s="5"/>
      <c r="H9" s="5"/>
      <c r="I9" s="5"/>
      <c r="J9" s="5"/>
      <c r="K9" s="5"/>
      <c r="L9" s="5"/>
      <c r="M9" s="5"/>
      <c r="N9" s="5"/>
      <c r="O9" s="5"/>
      <c r="P9" s="6"/>
    </row>
    <row r="10" spans="2:19" ht="26.25" customHeight="1" thickBot="1" x14ac:dyDescent="0.25">
      <c r="B10" s="7" t="s">
        <v>53</v>
      </c>
      <c r="C10" s="172">
        <v>2025</v>
      </c>
      <c r="D10" s="173"/>
      <c r="E10" s="173"/>
      <c r="F10" s="173"/>
      <c r="G10" s="173"/>
      <c r="H10" s="173"/>
      <c r="I10" s="174"/>
      <c r="J10" s="166" t="s">
        <v>1</v>
      </c>
      <c r="K10" s="167"/>
      <c r="L10" s="167"/>
      <c r="M10" s="168"/>
      <c r="N10" s="169" t="s">
        <v>124</v>
      </c>
      <c r="O10" s="170"/>
      <c r="P10" s="171"/>
    </row>
    <row r="11" spans="2:19" ht="3" customHeight="1" thickBot="1" x14ac:dyDescent="0.25">
      <c r="B11" s="4"/>
      <c r="C11" s="5"/>
      <c r="D11" s="5"/>
      <c r="E11" s="5"/>
      <c r="F11" s="5"/>
      <c r="G11" s="5"/>
      <c r="H11" s="5"/>
      <c r="I11" s="5"/>
      <c r="J11" s="5"/>
      <c r="K11" s="5"/>
      <c r="L11" s="5"/>
      <c r="M11" s="5"/>
      <c r="N11" s="5"/>
      <c r="O11" s="5"/>
      <c r="P11" s="6"/>
    </row>
    <row r="12" spans="2:19" ht="30" customHeight="1" thickBot="1" x14ac:dyDescent="0.25">
      <c r="B12" s="7" t="s">
        <v>0</v>
      </c>
      <c r="C12" s="155" t="s">
        <v>86</v>
      </c>
      <c r="D12" s="155"/>
      <c r="E12" s="155"/>
      <c r="F12" s="155"/>
      <c r="G12" s="155"/>
      <c r="H12" s="155"/>
      <c r="I12" s="155"/>
      <c r="J12" s="155"/>
      <c r="K12" s="155"/>
      <c r="L12" s="155"/>
      <c r="M12" s="155"/>
      <c r="N12" s="155"/>
      <c r="O12" s="155"/>
      <c r="P12" s="156"/>
    </row>
    <row r="13" spans="2:19" ht="3" customHeight="1" thickBot="1" x14ac:dyDescent="0.25">
      <c r="B13" s="4"/>
      <c r="C13" s="5"/>
      <c r="D13" s="5"/>
      <c r="E13" s="5"/>
      <c r="F13" s="5"/>
      <c r="G13" s="5"/>
      <c r="H13" s="5"/>
      <c r="I13" s="5"/>
      <c r="J13" s="5"/>
      <c r="K13" s="5"/>
      <c r="L13" s="5"/>
      <c r="M13" s="5"/>
      <c r="N13" s="5"/>
      <c r="O13" s="5"/>
      <c r="P13" s="6"/>
    </row>
    <row r="14" spans="2:19" ht="30" customHeight="1" thickBot="1" x14ac:dyDescent="0.25">
      <c r="B14" s="7" t="s">
        <v>6</v>
      </c>
      <c r="C14" s="157" t="s">
        <v>262</v>
      </c>
      <c r="D14" s="158"/>
      <c r="E14" s="158"/>
      <c r="F14" s="158"/>
      <c r="G14" s="158"/>
      <c r="H14" s="158"/>
      <c r="I14" s="158"/>
      <c r="J14" s="158"/>
      <c r="K14" s="158"/>
      <c r="L14" s="158"/>
      <c r="M14" s="158"/>
      <c r="N14" s="158"/>
      <c r="O14" s="158"/>
      <c r="P14" s="159"/>
    </row>
    <row r="15" spans="2:19" ht="3" customHeight="1" thickBot="1" x14ac:dyDescent="0.25">
      <c r="B15" s="4"/>
      <c r="C15" s="5"/>
      <c r="D15" s="5"/>
      <c r="E15" s="5"/>
      <c r="F15" s="5"/>
      <c r="G15" s="5"/>
      <c r="H15" s="5"/>
      <c r="I15" s="5"/>
      <c r="J15" s="5"/>
      <c r="K15" s="5"/>
      <c r="L15" s="5"/>
      <c r="M15" s="5"/>
      <c r="N15" s="5"/>
      <c r="O15" s="5"/>
      <c r="P15" s="6"/>
    </row>
    <row r="16" spans="2:19" ht="30" customHeight="1" thickBot="1" x14ac:dyDescent="0.25">
      <c r="B16" s="7" t="s">
        <v>24</v>
      </c>
      <c r="C16" s="184" t="s">
        <v>263</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264</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61.5" customHeight="1" thickBot="1" x14ac:dyDescent="0.25">
      <c r="B24" s="34" t="s">
        <v>12</v>
      </c>
      <c r="C24" s="178" t="s">
        <v>266</v>
      </c>
      <c r="D24" s="179"/>
      <c r="E24" s="179"/>
      <c r="F24" s="179"/>
      <c r="G24" s="179"/>
      <c r="H24" s="179"/>
      <c r="I24" s="179"/>
      <c r="J24" s="179"/>
      <c r="K24" s="179"/>
      <c r="L24" s="179"/>
      <c r="M24" s="179"/>
      <c r="N24" s="179"/>
      <c r="O24" s="179"/>
      <c r="P24" s="180"/>
    </row>
    <row r="25" spans="1:16" ht="3" customHeight="1" thickBot="1" x14ac:dyDescent="0.25">
      <c r="B25" s="181"/>
      <c r="C25" s="182"/>
      <c r="D25" s="182"/>
      <c r="E25" s="182"/>
      <c r="F25" s="182"/>
      <c r="G25" s="182"/>
      <c r="H25" s="182"/>
      <c r="I25" s="182"/>
      <c r="J25" s="182"/>
      <c r="K25" s="182"/>
      <c r="L25" s="182"/>
      <c r="M25" s="182"/>
      <c r="N25" s="182"/>
      <c r="O25" s="182"/>
      <c r="P25" s="183"/>
    </row>
    <row r="26" spans="1:16" ht="13.5" thickBot="1" x14ac:dyDescent="0.25">
      <c r="B26" s="7" t="s">
        <v>2</v>
      </c>
      <c r="C26" s="286" t="s">
        <v>267</v>
      </c>
      <c r="D26" s="287"/>
      <c r="E26" s="287"/>
      <c r="F26" s="287"/>
      <c r="G26" s="287"/>
      <c r="H26" s="287"/>
      <c r="I26" s="287"/>
      <c r="J26" s="287"/>
      <c r="K26" s="287"/>
      <c r="L26" s="287"/>
      <c r="M26" s="287"/>
      <c r="N26" s="287"/>
      <c r="O26" s="287"/>
      <c r="P26" s="288"/>
    </row>
    <row r="27" spans="1:16" ht="3" customHeight="1" thickBot="1" x14ac:dyDescent="0.25">
      <c r="B27" s="201"/>
      <c r="C27" s="202"/>
      <c r="D27" s="202"/>
      <c r="E27" s="202"/>
      <c r="F27" s="202"/>
      <c r="G27" s="202"/>
      <c r="H27" s="202"/>
      <c r="I27" s="202"/>
      <c r="J27" s="202"/>
      <c r="K27" s="202"/>
      <c r="L27" s="202"/>
      <c r="M27" s="202"/>
      <c r="N27" s="202"/>
      <c r="O27" s="202"/>
      <c r="P27" s="203"/>
    </row>
    <row r="28" spans="1:16" ht="69" customHeight="1" thickBot="1" x14ac:dyDescent="0.25">
      <c r="B28" s="7" t="s">
        <v>13</v>
      </c>
      <c r="C28" s="68" t="s">
        <v>14</v>
      </c>
      <c r="D28" s="204" t="s">
        <v>268</v>
      </c>
      <c r="E28" s="205"/>
      <c r="F28" s="205"/>
      <c r="G28" s="206"/>
      <c r="H28" s="292" t="s">
        <v>15</v>
      </c>
      <c r="I28" s="292"/>
      <c r="J28" s="292"/>
      <c r="K28" s="204" t="s">
        <v>269</v>
      </c>
      <c r="L28" s="205"/>
      <c r="M28" s="206"/>
      <c r="N28" s="208" t="s">
        <v>16</v>
      </c>
      <c r="O28" s="209"/>
      <c r="P28" s="103" t="s">
        <v>270</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13.5" thickBot="1" x14ac:dyDescent="0.25">
      <c r="B32" s="34" t="s">
        <v>4</v>
      </c>
      <c r="C32" s="197" t="s">
        <v>48</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6.25" thickBot="1" x14ac:dyDescent="0.25">
      <c r="B34" s="34" t="s">
        <v>22</v>
      </c>
      <c r="C34" s="197" t="s">
        <v>48</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48</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88.5" customHeight="1" x14ac:dyDescent="0.2">
      <c r="B40" s="47" t="s">
        <v>265</v>
      </c>
      <c r="C40" s="228" t="s">
        <v>272</v>
      </c>
      <c r="D40" s="229"/>
      <c r="E40" s="229"/>
      <c r="F40" s="229"/>
      <c r="G40" s="230"/>
      <c r="H40" s="231" t="s">
        <v>129</v>
      </c>
      <c r="I40" s="232"/>
      <c r="J40" s="232"/>
      <c r="K40" s="232"/>
      <c r="L40" s="233"/>
      <c r="M40" s="219" t="s">
        <v>273</v>
      </c>
      <c r="N40" s="220"/>
      <c r="O40" s="220"/>
      <c r="P40" s="221"/>
    </row>
    <row r="41" spans="2:16" ht="70.5" customHeight="1" thickBot="1" x14ac:dyDescent="0.25">
      <c r="B41" s="49" t="s">
        <v>271</v>
      </c>
      <c r="C41" s="216" t="s">
        <v>272</v>
      </c>
      <c r="D41" s="217"/>
      <c r="E41" s="217"/>
      <c r="F41" s="217"/>
      <c r="G41" s="218"/>
      <c r="H41" s="216" t="s">
        <v>129</v>
      </c>
      <c r="I41" s="217"/>
      <c r="J41" s="217"/>
      <c r="K41" s="217"/>
      <c r="L41" s="218"/>
      <c r="M41" s="225"/>
      <c r="N41" s="226"/>
      <c r="O41" s="226"/>
      <c r="P41" s="227"/>
    </row>
    <row r="42" spans="2:16" ht="3" customHeight="1" thickBot="1" x14ac:dyDescent="0.25">
      <c r="B42" s="11"/>
      <c r="C42" s="11"/>
      <c r="D42" s="11"/>
      <c r="E42" s="11"/>
      <c r="F42" s="11"/>
      <c r="G42" s="11"/>
      <c r="H42" s="11"/>
      <c r="I42" s="11"/>
      <c r="J42" s="11"/>
      <c r="K42" s="11"/>
      <c r="L42" s="11"/>
      <c r="M42" s="11"/>
      <c r="N42" s="11"/>
      <c r="O42" s="11"/>
      <c r="P42" s="11"/>
    </row>
    <row r="43" spans="2:16" ht="13.5" customHeight="1" thickBot="1" x14ac:dyDescent="0.25">
      <c r="B43" s="190" t="s">
        <v>8</v>
      </c>
      <c r="C43" s="191"/>
      <c r="D43" s="191"/>
      <c r="E43" s="191"/>
      <c r="F43" s="191"/>
      <c r="G43" s="191"/>
      <c r="H43" s="191"/>
      <c r="I43" s="191"/>
      <c r="J43" s="191"/>
      <c r="K43" s="191"/>
      <c r="L43" s="191"/>
      <c r="M43" s="191"/>
      <c r="N43" s="191"/>
      <c r="O43" s="191"/>
      <c r="P43" s="192"/>
    </row>
    <row r="44" spans="2:16" ht="3" customHeight="1" thickBot="1" x14ac:dyDescent="0.25">
      <c r="B44" s="12"/>
      <c r="C44" s="13"/>
      <c r="D44" s="13"/>
      <c r="E44" s="13"/>
      <c r="F44" s="13"/>
      <c r="G44" s="13"/>
      <c r="H44" s="13"/>
      <c r="I44" s="13"/>
      <c r="J44" s="13"/>
      <c r="K44" s="13"/>
      <c r="L44" s="13"/>
      <c r="M44" s="13"/>
      <c r="N44" s="13"/>
      <c r="O44" s="13"/>
      <c r="P44" s="14"/>
    </row>
    <row r="45" spans="2:16" x14ac:dyDescent="0.2">
      <c r="B45" s="240" t="s">
        <v>20</v>
      </c>
      <c r="C45" s="15" t="s">
        <v>9</v>
      </c>
      <c r="D45" s="16" t="s">
        <v>66</v>
      </c>
      <c r="E45" s="16" t="s">
        <v>67</v>
      </c>
      <c r="F45" s="16" t="s">
        <v>68</v>
      </c>
      <c r="G45" s="16" t="s">
        <v>69</v>
      </c>
      <c r="H45" s="16" t="s">
        <v>70</v>
      </c>
      <c r="I45" s="16" t="s">
        <v>71</v>
      </c>
      <c r="J45" s="16" t="s">
        <v>72</v>
      </c>
      <c r="K45" s="16" t="s">
        <v>73</v>
      </c>
      <c r="L45" s="16" t="s">
        <v>74</v>
      </c>
      <c r="M45" s="16" t="s">
        <v>75</v>
      </c>
      <c r="N45" s="16" t="s">
        <v>76</v>
      </c>
      <c r="O45" s="17" t="s">
        <v>77</v>
      </c>
      <c r="P45" s="18" t="s">
        <v>274</v>
      </c>
    </row>
    <row r="46" spans="2:16" x14ac:dyDescent="0.2">
      <c r="B46" s="241"/>
      <c r="C46" s="50" t="s">
        <v>167</v>
      </c>
      <c r="D46" s="65"/>
      <c r="E46" s="65"/>
      <c r="F46" s="83">
        <v>0.02</v>
      </c>
      <c r="G46" s="83"/>
      <c r="H46" s="83"/>
      <c r="I46" s="83">
        <v>0.03</v>
      </c>
      <c r="J46" s="83"/>
      <c r="K46" s="83"/>
      <c r="L46" s="83">
        <v>0.04</v>
      </c>
      <c r="M46" s="83"/>
      <c r="N46" s="83"/>
      <c r="O46" s="83">
        <v>0.03</v>
      </c>
      <c r="P46" s="89">
        <v>0.03</v>
      </c>
    </row>
    <row r="47" spans="2:16" x14ac:dyDescent="0.2">
      <c r="B47" s="241"/>
      <c r="C47" s="51" t="s">
        <v>229</v>
      </c>
      <c r="D47" s="63"/>
      <c r="E47" s="63"/>
      <c r="F47" s="83">
        <f>+'6.  Registro cartera de multas'!D15</f>
        <v>0.04</v>
      </c>
      <c r="G47" s="83"/>
      <c r="H47" s="83"/>
      <c r="I47" s="83">
        <f>+'6.  Registro cartera de multas'!F15</f>
        <v>7.3685822147583235E-2</v>
      </c>
      <c r="J47" s="83"/>
      <c r="K47" s="83"/>
      <c r="L47" s="83">
        <f>+'6.  Registro cartera de multas'!H15</f>
        <v>2.4522885702355779E-2</v>
      </c>
      <c r="M47" s="83"/>
      <c r="N47" s="83"/>
      <c r="O47" s="83">
        <f>+'6.  Registro cartera de multas'!J15</f>
        <v>4.1867640062547985E-2</v>
      </c>
      <c r="P47" s="91">
        <f>+'6.  Registro cartera de multas'!L15</f>
        <v>4.501908697812175E-2</v>
      </c>
    </row>
    <row r="48" spans="2:16" ht="13.5" thickBot="1" x14ac:dyDescent="0.25">
      <c r="B48" s="242"/>
      <c r="C48" s="56" t="s">
        <v>230</v>
      </c>
      <c r="D48" s="67"/>
      <c r="E48" s="67"/>
      <c r="F48" s="85">
        <f>+F47/F46</f>
        <v>2</v>
      </c>
      <c r="G48" s="85"/>
      <c r="H48" s="85"/>
      <c r="I48" s="85">
        <f>+I47/I46</f>
        <v>2.4561940715861081</v>
      </c>
      <c r="J48" s="85"/>
      <c r="K48" s="85"/>
      <c r="L48" s="85">
        <f>+L47/L46</f>
        <v>0.61307214255889442</v>
      </c>
      <c r="M48" s="85"/>
      <c r="N48" s="85"/>
      <c r="O48" s="85">
        <f>+O47/O46</f>
        <v>1.3955880020849329</v>
      </c>
      <c r="P48" s="92">
        <f>+P47/P46</f>
        <v>1.5006362326040583</v>
      </c>
    </row>
    <row r="49" spans="2:16" ht="3" customHeight="1" thickBot="1" x14ac:dyDescent="0.25">
      <c r="B49" s="54">
        <v>0.9</v>
      </c>
      <c r="C49" s="52"/>
      <c r="D49" s="52"/>
      <c r="E49" s="52"/>
      <c r="F49" s="53" t="str">
        <f>+$C$26</f>
        <v>Gestionar trimestralmente al menos el 6% del saldo de la cartera de multas de la Entidad</v>
      </c>
      <c r="G49" s="52"/>
      <c r="H49" s="52"/>
      <c r="I49" s="53" t="str">
        <f>+$C$26</f>
        <v>Gestionar trimestralmente al menos el 6% del saldo de la cartera de multas de la Entidad</v>
      </c>
      <c r="J49" s="52"/>
      <c r="K49" s="52"/>
      <c r="L49" s="53" t="str">
        <f>+$C$26</f>
        <v>Gestionar trimestralmente al menos el 6% del saldo de la cartera de multas de la Entidad</v>
      </c>
      <c r="M49" s="52"/>
      <c r="N49" s="52"/>
      <c r="O49" s="53" t="str">
        <f>+$C$26</f>
        <v>Gestionar trimestralmente al menos el 6% del saldo de la cartera de multas de la Entidad</v>
      </c>
      <c r="P49" s="53" t="str">
        <f>+$C$26</f>
        <v>Gestionar trimestralmente al menos el 6% del saldo de la cartera de multas de la Entidad</v>
      </c>
    </row>
    <row r="50" spans="2:16" ht="22.5" customHeight="1" thickBot="1" x14ac:dyDescent="0.25">
      <c r="B50" s="253" t="s">
        <v>123</v>
      </c>
      <c r="C50" s="254"/>
      <c r="D50" s="254"/>
      <c r="E50" s="254"/>
      <c r="F50" s="254"/>
      <c r="G50" s="254"/>
      <c r="H50" s="254"/>
      <c r="I50" s="254"/>
      <c r="J50" s="254"/>
      <c r="K50" s="254"/>
      <c r="L50" s="254"/>
      <c r="M50" s="254"/>
      <c r="N50" s="254"/>
      <c r="O50" s="254"/>
      <c r="P50" s="255"/>
    </row>
    <row r="51" spans="2:16" x14ac:dyDescent="0.2">
      <c r="B51" s="243"/>
      <c r="C51" s="244"/>
      <c r="D51" s="244"/>
      <c r="E51" s="244"/>
      <c r="F51" s="244"/>
      <c r="G51" s="244"/>
      <c r="H51" s="244"/>
      <c r="I51" s="244"/>
      <c r="J51" s="244"/>
      <c r="K51" s="244"/>
      <c r="L51" s="244"/>
      <c r="M51" s="244"/>
      <c r="N51" s="244"/>
      <c r="O51" s="244"/>
      <c r="P51" s="245"/>
    </row>
    <row r="52" spans="2:16" x14ac:dyDescent="0.2">
      <c r="B52" s="246"/>
      <c r="C52" s="247"/>
      <c r="D52" s="247"/>
      <c r="E52" s="247"/>
      <c r="F52" s="247"/>
      <c r="G52" s="247"/>
      <c r="H52" s="247"/>
      <c r="I52" s="247"/>
      <c r="J52" s="247"/>
      <c r="K52" s="247"/>
      <c r="L52" s="247"/>
      <c r="M52" s="247"/>
      <c r="N52" s="247"/>
      <c r="O52" s="247"/>
      <c r="P52" s="248"/>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x14ac:dyDescent="0.2">
      <c r="B65" s="246"/>
      <c r="C65" s="247"/>
      <c r="D65" s="247"/>
      <c r="E65" s="247"/>
      <c r="F65" s="247"/>
      <c r="G65" s="247"/>
      <c r="H65" s="247"/>
      <c r="I65" s="247"/>
      <c r="J65" s="247"/>
      <c r="K65" s="247"/>
      <c r="L65" s="247"/>
      <c r="M65" s="247"/>
      <c r="N65" s="247"/>
      <c r="O65" s="247"/>
      <c r="P65" s="248"/>
    </row>
    <row r="66" spans="1:19" ht="13.5" thickBot="1" x14ac:dyDescent="0.25">
      <c r="B66" s="249"/>
      <c r="C66" s="250"/>
      <c r="D66" s="250"/>
      <c r="E66" s="250"/>
      <c r="F66" s="250"/>
      <c r="G66" s="250"/>
      <c r="H66" s="250"/>
      <c r="I66" s="250"/>
      <c r="J66" s="250"/>
      <c r="K66" s="250"/>
      <c r="L66" s="250"/>
      <c r="M66" s="250"/>
      <c r="N66" s="250"/>
      <c r="O66" s="250"/>
      <c r="P66" s="251"/>
    </row>
    <row r="67" spans="1:19" s="8" customFormat="1" ht="3" customHeight="1" thickBot="1" x14ac:dyDescent="0.25">
      <c r="A67" s="252"/>
      <c r="B67" s="252"/>
      <c r="C67" s="252"/>
      <c r="D67" s="252"/>
      <c r="E67" s="252"/>
      <c r="F67" s="252"/>
      <c r="G67" s="252"/>
      <c r="H67" s="252"/>
      <c r="I67" s="252"/>
      <c r="J67" s="252"/>
      <c r="K67" s="252"/>
      <c r="L67" s="252"/>
      <c r="M67" s="252"/>
      <c r="N67" s="252"/>
      <c r="O67" s="252"/>
      <c r="P67" s="252"/>
      <c r="Q67" s="252"/>
      <c r="S67" s="19"/>
    </row>
    <row r="68" spans="1:19" ht="15" customHeight="1" x14ac:dyDescent="0.2">
      <c r="B68" s="240" t="s">
        <v>5</v>
      </c>
      <c r="C68" s="237" t="s">
        <v>96</v>
      </c>
      <c r="D68" s="238"/>
      <c r="E68" s="238"/>
      <c r="F68" s="238"/>
      <c r="G68" s="238"/>
      <c r="H68" s="238"/>
      <c r="I68" s="238"/>
      <c r="J68" s="238"/>
      <c r="K68" s="238"/>
      <c r="L68" s="238"/>
      <c r="M68" s="238"/>
      <c r="N68" s="238"/>
      <c r="O68" s="238"/>
      <c r="P68" s="239"/>
    </row>
    <row r="69" spans="1:19" ht="49.5" customHeight="1" x14ac:dyDescent="0.2">
      <c r="B69" s="241"/>
      <c r="C69" s="261" t="s">
        <v>310</v>
      </c>
      <c r="D69" s="262"/>
      <c r="E69" s="262"/>
      <c r="F69" s="262"/>
      <c r="G69" s="262"/>
      <c r="H69" s="262"/>
      <c r="I69" s="262"/>
      <c r="J69" s="262"/>
      <c r="K69" s="262"/>
      <c r="L69" s="262"/>
      <c r="M69" s="262"/>
      <c r="N69" s="262"/>
      <c r="O69" s="262"/>
      <c r="P69" s="263"/>
    </row>
    <row r="70" spans="1:19" ht="15" customHeight="1" x14ac:dyDescent="0.2">
      <c r="B70" s="241"/>
      <c r="C70" s="264" t="s">
        <v>97</v>
      </c>
      <c r="D70" s="265"/>
      <c r="E70" s="265"/>
      <c r="F70" s="265"/>
      <c r="G70" s="265"/>
      <c r="H70" s="265"/>
      <c r="I70" s="265"/>
      <c r="J70" s="265"/>
      <c r="K70" s="265"/>
      <c r="L70" s="265"/>
      <c r="M70" s="265"/>
      <c r="N70" s="265"/>
      <c r="O70" s="265"/>
      <c r="P70" s="266"/>
    </row>
    <row r="71" spans="1:19" ht="49.5" customHeight="1" x14ac:dyDescent="0.2">
      <c r="B71" s="241"/>
      <c r="C71" s="261" t="s">
        <v>309</v>
      </c>
      <c r="D71" s="262"/>
      <c r="E71" s="262"/>
      <c r="F71" s="262"/>
      <c r="G71" s="262"/>
      <c r="H71" s="262"/>
      <c r="I71" s="262"/>
      <c r="J71" s="262"/>
      <c r="K71" s="262"/>
      <c r="L71" s="262"/>
      <c r="M71" s="262"/>
      <c r="N71" s="262"/>
      <c r="O71" s="262"/>
      <c r="P71" s="263"/>
    </row>
    <row r="72" spans="1:19" ht="18" customHeight="1" x14ac:dyDescent="0.2">
      <c r="B72" s="241"/>
      <c r="C72" s="264" t="s">
        <v>98</v>
      </c>
      <c r="D72" s="265"/>
      <c r="E72" s="265"/>
      <c r="F72" s="265"/>
      <c r="G72" s="265"/>
      <c r="H72" s="265"/>
      <c r="I72" s="265"/>
      <c r="J72" s="265"/>
      <c r="K72" s="265"/>
      <c r="L72" s="265"/>
      <c r="M72" s="265"/>
      <c r="N72" s="265"/>
      <c r="O72" s="265"/>
      <c r="P72" s="266"/>
    </row>
    <row r="73" spans="1:19" ht="49.5" customHeight="1" x14ac:dyDescent="0.2">
      <c r="B73" s="241"/>
      <c r="C73" s="261" t="s">
        <v>331</v>
      </c>
      <c r="D73" s="262"/>
      <c r="E73" s="262"/>
      <c r="F73" s="262"/>
      <c r="G73" s="262"/>
      <c r="H73" s="262"/>
      <c r="I73" s="262"/>
      <c r="J73" s="262"/>
      <c r="K73" s="262"/>
      <c r="L73" s="262"/>
      <c r="M73" s="262"/>
      <c r="N73" s="262"/>
      <c r="O73" s="262"/>
      <c r="P73" s="263"/>
    </row>
    <row r="74" spans="1:19" ht="17.25" customHeight="1" x14ac:dyDescent="0.2">
      <c r="B74" s="241"/>
      <c r="C74" s="264" t="s">
        <v>99</v>
      </c>
      <c r="D74" s="265"/>
      <c r="E74" s="265"/>
      <c r="F74" s="265"/>
      <c r="G74" s="265"/>
      <c r="H74" s="265"/>
      <c r="I74" s="265"/>
      <c r="J74" s="265"/>
      <c r="K74" s="265"/>
      <c r="L74" s="265"/>
      <c r="M74" s="265"/>
      <c r="N74" s="265"/>
      <c r="O74" s="265"/>
      <c r="P74" s="266"/>
    </row>
    <row r="75" spans="1:19" ht="49.5" customHeight="1" thickBot="1" x14ac:dyDescent="0.25">
      <c r="B75" s="242"/>
      <c r="C75" s="267" t="s">
        <v>332</v>
      </c>
      <c r="D75" s="268"/>
      <c r="E75" s="268"/>
      <c r="F75" s="268"/>
      <c r="G75" s="268"/>
      <c r="H75" s="268"/>
      <c r="I75" s="268"/>
      <c r="J75" s="268"/>
      <c r="K75" s="268"/>
      <c r="L75" s="268"/>
      <c r="M75" s="268"/>
      <c r="N75" s="268"/>
      <c r="O75" s="268"/>
      <c r="P75" s="269"/>
    </row>
    <row r="76" spans="1:19" ht="30.75" customHeight="1" thickBot="1" x14ac:dyDescent="0.25">
      <c r="B76" s="7" t="s">
        <v>41</v>
      </c>
      <c r="C76" s="193" t="s">
        <v>138</v>
      </c>
      <c r="D76" s="155"/>
      <c r="E76" s="155"/>
      <c r="F76" s="155"/>
      <c r="G76" s="155"/>
      <c r="H76" s="155"/>
      <c r="I76" s="155"/>
      <c r="J76" s="155"/>
      <c r="K76" s="155"/>
      <c r="L76" s="155"/>
      <c r="M76" s="155"/>
      <c r="N76" s="155"/>
      <c r="O76" s="155"/>
      <c r="P76" s="156"/>
    </row>
    <row r="77" spans="1:19" ht="27.75" customHeight="1" thickBot="1" x14ac:dyDescent="0.25">
      <c r="B77" s="7" t="s">
        <v>54</v>
      </c>
      <c r="C77" s="259" t="s">
        <v>55</v>
      </c>
      <c r="D77" s="259"/>
      <c r="E77" s="259"/>
      <c r="F77" s="259"/>
      <c r="G77" s="259"/>
      <c r="H77" s="259"/>
      <c r="I77" s="259"/>
      <c r="J77" s="259"/>
      <c r="K77" s="259"/>
      <c r="L77" s="259"/>
      <c r="M77" s="259"/>
      <c r="N77" s="259"/>
      <c r="O77" s="259"/>
      <c r="P77" s="260"/>
    </row>
    <row r="80" spans="1:19" x14ac:dyDescent="0.2">
      <c r="C80" s="20"/>
    </row>
    <row r="81" spans="2:15" hidden="1" x14ac:dyDescent="0.2">
      <c r="C81" s="1">
        <v>2018</v>
      </c>
    </row>
    <row r="82" spans="2:15" hidden="1" x14ac:dyDescent="0.2">
      <c r="C82" s="1">
        <v>2019</v>
      </c>
    </row>
    <row r="88" spans="2:15" s="2" customFormat="1" x14ac:dyDescent="0.2"/>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1"/>
      <c r="C92" s="21"/>
      <c r="D92" s="21"/>
      <c r="E92" s="21"/>
      <c r="F92" s="21"/>
      <c r="G92" s="21"/>
      <c r="H92" s="21"/>
      <c r="I92" s="21"/>
      <c r="J92" s="21"/>
      <c r="K92" s="21"/>
      <c r="L92" s="21"/>
      <c r="M92" s="21"/>
      <c r="N92" s="21"/>
      <c r="O92" s="21"/>
    </row>
    <row r="93" spans="2:15" s="2" customFormat="1" x14ac:dyDescent="0.2">
      <c r="B93" s="22"/>
      <c r="C93" s="22"/>
      <c r="D93" s="22"/>
      <c r="E93" s="22"/>
      <c r="F93" s="22"/>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row>
    <row r="99" spans="2:17" s="2" customFormat="1" x14ac:dyDescent="0.2">
      <c r="B99" s="22"/>
      <c r="C99" s="22"/>
      <c r="D99" s="22"/>
      <c r="E99" s="22"/>
      <c r="F99" s="22"/>
      <c r="G99" s="21"/>
      <c r="H99" s="21"/>
      <c r="I99" s="21"/>
      <c r="J99" s="21"/>
      <c r="K99" s="21"/>
      <c r="L99" s="21"/>
      <c r="M99" s="21"/>
      <c r="N99" s="21"/>
      <c r="O99" s="21"/>
      <c r="P99" s="23"/>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row>
    <row r="102" spans="2:17" s="2" customFormat="1" x14ac:dyDescent="0.2">
      <c r="B102" s="22"/>
      <c r="C102" s="22"/>
      <c r="D102" s="22"/>
      <c r="E102" s="22"/>
      <c r="F102" s="22"/>
      <c r="G102" s="21"/>
      <c r="H102" s="21"/>
      <c r="I102" s="21"/>
      <c r="J102" s="21"/>
      <c r="K102" s="21"/>
      <c r="L102" s="21"/>
      <c r="M102" s="21"/>
      <c r="N102" s="21"/>
      <c r="O102" s="21"/>
      <c r="P102" s="23"/>
      <c r="Q102" s="24" t="s">
        <v>46</v>
      </c>
    </row>
    <row r="103" spans="2:17" s="2" customFormat="1" x14ac:dyDescent="0.2">
      <c r="B103" s="25"/>
      <c r="C103" s="25"/>
      <c r="D103" s="22"/>
      <c r="E103" s="22"/>
      <c r="F103" s="22"/>
      <c r="G103" s="21"/>
      <c r="H103" s="21"/>
      <c r="I103" s="21"/>
      <c r="J103" s="21"/>
      <c r="K103" s="21"/>
      <c r="L103" s="21"/>
      <c r="M103" s="21"/>
      <c r="N103" s="21"/>
      <c r="O103" s="21"/>
      <c r="P103" s="23"/>
      <c r="Q103" s="24" t="s">
        <v>47</v>
      </c>
    </row>
    <row r="104" spans="2:17" s="2" customFormat="1" x14ac:dyDescent="0.2">
      <c r="B104" s="25"/>
      <c r="C104" s="25"/>
      <c r="D104" s="22"/>
      <c r="E104" s="22"/>
      <c r="F104" s="22"/>
      <c r="G104" s="21"/>
      <c r="H104" s="21"/>
      <c r="I104" s="21"/>
      <c r="J104" s="21"/>
      <c r="K104" s="21"/>
      <c r="L104" s="21"/>
      <c r="M104" s="21"/>
      <c r="N104" s="21"/>
      <c r="O104" s="21"/>
      <c r="P104" s="23"/>
      <c r="Q104" s="24" t="s">
        <v>49</v>
      </c>
    </row>
    <row r="105" spans="2:17" s="2" customFormat="1" x14ac:dyDescent="0.2">
      <c r="B105" s="25"/>
      <c r="C105" s="25"/>
      <c r="D105" s="22"/>
      <c r="E105" s="22"/>
      <c r="F105" s="22"/>
      <c r="G105" s="21"/>
      <c r="H105" s="21"/>
      <c r="I105" s="21"/>
      <c r="J105" s="21"/>
      <c r="K105" s="21"/>
      <c r="L105" s="21"/>
      <c r="M105" s="21"/>
      <c r="N105" s="21"/>
      <c r="O105" s="21"/>
      <c r="P105" s="23"/>
      <c r="Q105" s="24" t="s">
        <v>48</v>
      </c>
    </row>
    <row r="106" spans="2:17" s="2" customFormat="1" x14ac:dyDescent="0.2">
      <c r="B106" s="22"/>
      <c r="C106" s="25"/>
      <c r="D106" s="22"/>
      <c r="E106" s="22"/>
      <c r="F106" s="22"/>
      <c r="G106" s="21"/>
      <c r="H106" s="21"/>
      <c r="I106" s="21"/>
      <c r="J106" s="21"/>
      <c r="K106" s="21"/>
      <c r="L106" s="21"/>
      <c r="M106" s="26"/>
      <c r="N106" s="21"/>
      <c r="O106" s="21"/>
      <c r="P106" s="23"/>
      <c r="Q106" s="24" t="s">
        <v>50</v>
      </c>
    </row>
    <row r="107" spans="2:17" s="2" customFormat="1" x14ac:dyDescent="0.2">
      <c r="B107" s="22"/>
      <c r="C107" s="25"/>
      <c r="D107" s="22"/>
      <c r="E107" s="22"/>
      <c r="F107" s="22"/>
      <c r="G107" s="21"/>
      <c r="H107" s="21"/>
      <c r="I107" s="21"/>
      <c r="J107" s="21"/>
      <c r="K107" s="21"/>
      <c r="L107" s="21"/>
      <c r="M107" s="21"/>
      <c r="N107" s="21" t="s">
        <v>45</v>
      </c>
      <c r="O107" s="21"/>
      <c r="P107" s="23"/>
      <c r="Q107" s="24" t="s">
        <v>51</v>
      </c>
    </row>
    <row r="108" spans="2:17" s="2" customFormat="1" x14ac:dyDescent="0.2">
      <c r="B108" s="22"/>
      <c r="C108" s="25"/>
      <c r="D108" s="22"/>
      <c r="E108" s="22"/>
      <c r="F108" s="22"/>
      <c r="G108" s="21"/>
      <c r="H108" s="21"/>
      <c r="I108" s="21"/>
      <c r="J108" s="21"/>
      <c r="K108" s="21"/>
      <c r="L108" s="21"/>
      <c r="M108" s="21"/>
      <c r="N108" s="21"/>
      <c r="O108" s="21"/>
      <c r="P108" s="23"/>
    </row>
    <row r="109" spans="2:17" s="2" customFormat="1" x14ac:dyDescent="0.2">
      <c r="B109" s="22"/>
      <c r="C109" s="25"/>
      <c r="D109" s="22"/>
      <c r="E109" s="22"/>
      <c r="F109" s="22"/>
      <c r="G109" s="21"/>
      <c r="H109" s="21"/>
      <c r="I109" s="21"/>
      <c r="J109" s="21"/>
      <c r="K109" s="21"/>
      <c r="L109" s="21"/>
      <c r="M109" s="21"/>
      <c r="N109" s="21"/>
      <c r="O109" s="21"/>
      <c r="P109" s="23"/>
    </row>
    <row r="110" spans="2:17" s="2" customFormat="1" x14ac:dyDescent="0.2">
      <c r="B110" s="22"/>
      <c r="C110" s="22"/>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row>
    <row r="112" spans="2:17" s="2" customFormat="1" x14ac:dyDescent="0.2">
      <c r="B112" s="22"/>
      <c r="C112" s="22"/>
      <c r="D112" s="22"/>
      <c r="E112" s="22"/>
      <c r="F112" s="22"/>
      <c r="G112" s="21"/>
      <c r="H112" s="21"/>
      <c r="I112" s="21"/>
      <c r="J112" s="21"/>
      <c r="K112" s="21"/>
      <c r="L112" s="21"/>
      <c r="M112" s="21"/>
      <c r="N112" s="21"/>
      <c r="O112" s="21"/>
      <c r="P112" s="23"/>
      <c r="Q112" s="24">
        <v>2015</v>
      </c>
    </row>
    <row r="113" spans="2:17" s="2" customFormat="1" ht="12.75" customHeight="1" x14ac:dyDescent="0.2">
      <c r="B113" s="22"/>
      <c r="C113" s="22"/>
      <c r="D113" s="22"/>
      <c r="E113" s="22"/>
      <c r="F113" s="22"/>
      <c r="G113" s="21"/>
      <c r="H113" s="21"/>
      <c r="I113" s="21"/>
      <c r="J113" s="21"/>
      <c r="K113" s="21"/>
      <c r="L113" s="21"/>
      <c r="M113" s="21"/>
      <c r="N113" s="21"/>
      <c r="O113" s="21"/>
      <c r="Q113" s="24">
        <v>2016</v>
      </c>
    </row>
    <row r="114" spans="2:17" s="2" customFormat="1" x14ac:dyDescent="0.2">
      <c r="B114" s="22"/>
      <c r="C114" s="22"/>
      <c r="D114" s="22"/>
      <c r="E114" s="22"/>
      <c r="F114" s="22"/>
      <c r="G114" s="21"/>
      <c r="H114" s="21"/>
      <c r="I114" s="21"/>
      <c r="J114" s="21"/>
      <c r="K114" s="21"/>
      <c r="L114" s="21"/>
      <c r="M114" s="21"/>
      <c r="N114" s="21"/>
      <c r="O114" s="21"/>
      <c r="Q114" s="24">
        <v>2017</v>
      </c>
    </row>
    <row r="115" spans="2:17" s="2" customFormat="1" x14ac:dyDescent="0.2">
      <c r="B115" s="22"/>
      <c r="C115" s="22"/>
      <c r="D115" s="22"/>
      <c r="E115" s="22"/>
      <c r="F115" s="22"/>
      <c r="G115" s="21"/>
      <c r="H115" s="21"/>
      <c r="I115" s="21"/>
      <c r="J115" s="21"/>
      <c r="K115" s="21"/>
      <c r="L115" s="21"/>
      <c r="M115" s="21"/>
      <c r="N115" s="21"/>
      <c r="O115" s="21"/>
      <c r="Q115" s="24">
        <v>2018</v>
      </c>
    </row>
    <row r="116" spans="2:17" s="2" customFormat="1" x14ac:dyDescent="0.2">
      <c r="B116" s="22"/>
      <c r="C116" s="22"/>
      <c r="D116" s="22"/>
      <c r="E116" s="22"/>
      <c r="F116" s="22"/>
      <c r="G116" s="21"/>
      <c r="H116" s="21"/>
      <c r="I116" s="21"/>
      <c r="J116" s="21"/>
      <c r="K116" s="21"/>
      <c r="L116" s="21"/>
      <c r="M116" s="21"/>
      <c r="N116" s="21"/>
      <c r="O116" s="21"/>
    </row>
    <row r="117" spans="2:17" s="2" customFormat="1" x14ac:dyDescent="0.2">
      <c r="B117" s="22"/>
      <c r="C117" s="22"/>
      <c r="D117" s="22"/>
      <c r="E117" s="22"/>
      <c r="F117" s="22"/>
      <c r="G117" s="21"/>
      <c r="H117" s="21"/>
      <c r="I117" s="21"/>
      <c r="J117" s="21"/>
      <c r="K117" s="21"/>
      <c r="L117" s="21"/>
      <c r="M117" s="21"/>
      <c r="N117" s="21"/>
      <c r="O117" s="21"/>
    </row>
    <row r="118" spans="2:17" s="2" customFormat="1" x14ac:dyDescent="0.2">
      <c r="B118" s="27"/>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7"/>
      <c r="C124" s="22"/>
      <c r="D124" s="22"/>
      <c r="E124" s="22"/>
      <c r="F124" s="22"/>
      <c r="G124" s="21"/>
      <c r="H124" s="21"/>
      <c r="I124" s="21"/>
      <c r="J124" s="21"/>
      <c r="K124" s="21"/>
      <c r="L124" s="21"/>
      <c r="M124" s="21"/>
      <c r="N124" s="21"/>
      <c r="O124" s="21"/>
    </row>
    <row r="125" spans="2:17" s="2" customFormat="1" x14ac:dyDescent="0.2">
      <c r="B125" s="28"/>
      <c r="C125" s="22"/>
      <c r="D125" s="22"/>
      <c r="E125" s="22"/>
      <c r="F125" s="22"/>
      <c r="G125" s="21"/>
      <c r="H125" s="21"/>
      <c r="I125" s="21"/>
      <c r="J125" s="21"/>
      <c r="K125" s="21"/>
      <c r="L125" s="21"/>
      <c r="M125" s="21"/>
      <c r="N125" s="21"/>
      <c r="O125" s="21"/>
    </row>
    <row r="126" spans="2:17" s="2" customFormat="1" x14ac:dyDescent="0.2">
      <c r="B126" s="28"/>
      <c r="C126" s="22"/>
      <c r="D126" s="22"/>
      <c r="E126" s="22"/>
      <c r="F126" s="22"/>
      <c r="G126" s="21"/>
      <c r="H126" s="21"/>
      <c r="I126" s="21"/>
      <c r="J126" s="21"/>
      <c r="K126" s="21"/>
      <c r="L126" s="21"/>
      <c r="M126" s="21"/>
      <c r="N126" s="21"/>
      <c r="O126" s="21"/>
    </row>
    <row r="127" spans="2:17" s="2" customFormat="1" x14ac:dyDescent="0.2">
      <c r="B127" s="22"/>
      <c r="C127" s="22"/>
      <c r="D127" s="22"/>
      <c r="E127" s="22"/>
      <c r="F127" s="22"/>
      <c r="G127" s="21"/>
      <c r="H127" s="21"/>
      <c r="I127" s="21"/>
      <c r="J127" s="21"/>
      <c r="K127" s="21"/>
      <c r="L127" s="21"/>
      <c r="M127" s="21"/>
      <c r="N127" s="21"/>
      <c r="O127" s="21"/>
    </row>
    <row r="128" spans="2:17" s="2" customFormat="1" x14ac:dyDescent="0.2">
      <c r="B128" s="29" t="s">
        <v>115</v>
      </c>
      <c r="C128" s="22"/>
      <c r="D128" s="22"/>
      <c r="E128" s="22"/>
      <c r="F128" s="22"/>
      <c r="G128" s="21"/>
      <c r="H128" s="21"/>
      <c r="I128" s="21"/>
      <c r="J128" s="21"/>
      <c r="K128" s="21"/>
      <c r="L128" s="21"/>
      <c r="M128" s="21"/>
      <c r="N128" s="21"/>
      <c r="O128" s="21"/>
    </row>
    <row r="129" spans="2:19" s="2" customFormat="1" x14ac:dyDescent="0.2">
      <c r="B129" s="29" t="s">
        <v>116</v>
      </c>
      <c r="C129" s="22"/>
      <c r="D129" s="22"/>
      <c r="E129" s="22"/>
      <c r="F129" s="22"/>
      <c r="G129" s="21"/>
      <c r="H129" s="21"/>
      <c r="I129" s="21"/>
      <c r="J129" s="21"/>
      <c r="K129" s="21"/>
      <c r="L129" s="21"/>
      <c r="M129" s="21"/>
      <c r="N129" s="21"/>
      <c r="O129" s="21"/>
    </row>
    <row r="130" spans="2:19" s="2" customFormat="1" x14ac:dyDescent="0.2">
      <c r="B130" s="29" t="s">
        <v>117</v>
      </c>
      <c r="C130" s="22"/>
      <c r="D130" s="22"/>
      <c r="E130" s="22"/>
      <c r="F130" s="22"/>
      <c r="G130" s="21"/>
      <c r="H130" s="21"/>
      <c r="I130" s="21"/>
      <c r="J130" s="21"/>
      <c r="K130" s="21"/>
      <c r="L130" s="21"/>
      <c r="M130" s="21"/>
      <c r="N130" s="21"/>
      <c r="O130" s="21"/>
    </row>
    <row r="131" spans="2:19" s="2" customFormat="1" x14ac:dyDescent="0.2">
      <c r="B131" s="29" t="s">
        <v>118</v>
      </c>
      <c r="C131" s="22"/>
      <c r="D131" s="22"/>
      <c r="E131" s="22"/>
      <c r="F131" s="22"/>
      <c r="G131" s="21"/>
      <c r="H131" s="21"/>
      <c r="I131" s="21"/>
      <c r="J131" s="21"/>
      <c r="K131" s="21"/>
      <c r="L131" s="21"/>
      <c r="M131" s="21"/>
      <c r="N131" s="21"/>
      <c r="O131" s="21"/>
    </row>
    <row r="132" spans="2:19" s="2" customFormat="1" x14ac:dyDescent="0.2">
      <c r="B132" s="29" t="s">
        <v>119</v>
      </c>
      <c r="C132" s="22"/>
      <c r="D132" s="22"/>
      <c r="E132" s="22"/>
      <c r="F132" s="22"/>
      <c r="G132" s="21"/>
      <c r="H132" s="21"/>
      <c r="I132" s="21"/>
      <c r="J132" s="21"/>
      <c r="K132" s="21"/>
      <c r="L132" s="21"/>
      <c r="M132" s="21"/>
      <c r="N132" s="21"/>
      <c r="O132" s="21"/>
    </row>
    <row r="133" spans="2:19" s="2" customFormat="1" x14ac:dyDescent="0.2">
      <c r="B133" s="29" t="s">
        <v>120</v>
      </c>
      <c r="C133" s="22"/>
      <c r="D133" s="22"/>
      <c r="E133" s="22"/>
      <c r="F133" s="22"/>
      <c r="G133" s="21"/>
      <c r="H133" s="21"/>
      <c r="I133" s="21"/>
      <c r="J133" s="21"/>
      <c r="K133" s="21"/>
      <c r="L133" s="21"/>
      <c r="M133" s="21"/>
      <c r="N133" s="21"/>
      <c r="O133" s="21"/>
    </row>
    <row r="134" spans="2:19" s="2" customFormat="1" x14ac:dyDescent="0.2">
      <c r="B134" s="29" t="s">
        <v>121</v>
      </c>
      <c r="C134" s="22"/>
      <c r="D134" s="22"/>
      <c r="E134" s="22"/>
      <c r="F134" s="22"/>
      <c r="G134" s="21"/>
      <c r="H134" s="21"/>
      <c r="I134" s="21"/>
      <c r="J134" s="21"/>
      <c r="K134" s="21"/>
      <c r="L134" s="21"/>
      <c r="M134" s="21"/>
      <c r="N134" s="21"/>
      <c r="O134" s="21"/>
    </row>
    <row r="135" spans="2:19" s="2" customFormat="1" x14ac:dyDescent="0.2">
      <c r="B135" s="30"/>
      <c r="C135" s="22"/>
      <c r="D135" s="22"/>
      <c r="E135" s="22"/>
      <c r="F135" s="22"/>
      <c r="G135" s="21"/>
      <c r="H135" s="21"/>
      <c r="I135" s="21"/>
      <c r="J135" s="21"/>
      <c r="K135" s="21"/>
      <c r="L135" s="21"/>
      <c r="M135" s="21"/>
      <c r="N135" s="21"/>
      <c r="O135" s="21"/>
    </row>
    <row r="136" spans="2:19" s="2" customFormat="1" x14ac:dyDescent="0.2">
      <c r="B136" s="27"/>
      <c r="C136" s="22"/>
      <c r="D136" s="22"/>
      <c r="E136" s="22"/>
      <c r="F136" s="22"/>
      <c r="G136" s="21"/>
      <c r="H136" s="21"/>
      <c r="I136" s="21"/>
      <c r="J136" s="21"/>
      <c r="K136" s="21"/>
      <c r="L136" s="21"/>
      <c r="M136" s="21"/>
      <c r="N136" s="21"/>
      <c r="O136" s="21"/>
    </row>
    <row r="137" spans="2:19" x14ac:dyDescent="0.2">
      <c r="B137" s="27"/>
      <c r="C137" s="22"/>
      <c r="D137" s="22"/>
      <c r="E137" s="22"/>
      <c r="F137" s="22"/>
      <c r="G137" s="21"/>
      <c r="H137" s="21"/>
      <c r="I137" s="21"/>
      <c r="J137" s="21"/>
      <c r="K137" s="21"/>
      <c r="L137" s="21"/>
      <c r="M137" s="21"/>
      <c r="N137" s="21"/>
      <c r="O137" s="21"/>
      <c r="P137" s="2"/>
      <c r="S137" s="1"/>
    </row>
    <row r="138" spans="2:19" hidden="1" x14ac:dyDescent="0.2">
      <c r="B138" s="22" t="s">
        <v>26</v>
      </c>
      <c r="C138" s="22"/>
      <c r="D138" s="22"/>
      <c r="E138" s="22"/>
      <c r="F138" s="22"/>
      <c r="G138" s="21"/>
      <c r="H138" s="21"/>
      <c r="I138" s="21"/>
      <c r="J138" s="21"/>
      <c r="K138" s="21"/>
      <c r="L138" s="21"/>
      <c r="M138" s="21"/>
      <c r="N138" s="21"/>
      <c r="O138" s="21"/>
      <c r="P138" s="2"/>
      <c r="S138" s="1"/>
    </row>
    <row r="139" spans="2:19" hidden="1" x14ac:dyDescent="0.2">
      <c r="B139" s="25" t="s">
        <v>34</v>
      </c>
      <c r="C139" s="22"/>
      <c r="D139" s="22"/>
      <c r="E139" s="22"/>
      <c r="F139" s="22"/>
      <c r="G139" s="21"/>
      <c r="H139" s="21"/>
      <c r="I139" s="21"/>
      <c r="J139" s="21"/>
      <c r="K139" s="21"/>
      <c r="L139" s="21"/>
      <c r="M139" s="21"/>
      <c r="N139" s="21"/>
      <c r="O139" s="21"/>
      <c r="P139" s="2"/>
      <c r="S139" s="1"/>
    </row>
    <row r="140" spans="2:19" hidden="1" x14ac:dyDescent="0.2">
      <c r="B140" s="25" t="s">
        <v>83</v>
      </c>
      <c r="C140" s="22"/>
      <c r="D140" s="22"/>
      <c r="E140" s="22"/>
      <c r="F140" s="22"/>
      <c r="G140" s="21"/>
      <c r="H140" s="21"/>
      <c r="I140" s="21"/>
      <c r="J140" s="21"/>
      <c r="K140" s="21"/>
      <c r="L140" s="21"/>
      <c r="M140" s="21"/>
      <c r="N140" s="21"/>
      <c r="O140" s="21"/>
      <c r="P140" s="2"/>
      <c r="S140" s="1"/>
    </row>
    <row r="141" spans="2:19" hidden="1" x14ac:dyDescent="0.2">
      <c r="B141" s="25" t="s">
        <v>27</v>
      </c>
      <c r="C141" s="22"/>
      <c r="D141" s="22"/>
      <c r="E141" s="22"/>
      <c r="F141" s="22"/>
      <c r="G141" s="21"/>
      <c r="H141" s="21"/>
      <c r="I141" s="21"/>
      <c r="J141" s="21"/>
      <c r="K141" s="21"/>
      <c r="L141" s="21"/>
      <c r="M141" s="21"/>
      <c r="N141" s="21"/>
      <c r="O141" s="21"/>
      <c r="P141" s="2"/>
      <c r="S141" s="1"/>
    </row>
    <row r="142" spans="2:19" hidden="1" x14ac:dyDescent="0.2">
      <c r="B142" s="25" t="s">
        <v>89</v>
      </c>
      <c r="C142" s="22"/>
      <c r="D142" s="22"/>
      <c r="E142" s="22"/>
      <c r="F142" s="22"/>
      <c r="G142" s="21"/>
      <c r="H142" s="21"/>
      <c r="I142" s="21"/>
      <c r="J142" s="21"/>
      <c r="K142" s="21"/>
      <c r="L142" s="21"/>
      <c r="M142" s="21"/>
      <c r="N142" s="21"/>
      <c r="O142" s="21"/>
      <c r="P142" s="2"/>
      <c r="S142" s="1"/>
    </row>
    <row r="143" spans="2:19" hidden="1" x14ac:dyDescent="0.2">
      <c r="B143" s="25" t="s">
        <v>112</v>
      </c>
      <c r="C143" s="22"/>
      <c r="D143" s="22"/>
      <c r="E143" s="22"/>
      <c r="F143" s="22"/>
      <c r="G143" s="21"/>
      <c r="H143" s="21"/>
      <c r="I143" s="21"/>
      <c r="J143" s="21"/>
      <c r="K143" s="21"/>
      <c r="L143" s="21"/>
      <c r="M143" s="21"/>
      <c r="N143" s="21"/>
      <c r="O143" s="21"/>
      <c r="P143" s="2"/>
      <c r="S143" s="1"/>
    </row>
    <row r="144" spans="2:19" hidden="1" x14ac:dyDescent="0.2">
      <c r="B144" s="25" t="s">
        <v>91</v>
      </c>
      <c r="C144" s="22"/>
      <c r="D144" s="22"/>
      <c r="E144" s="22"/>
      <c r="F144" s="22"/>
      <c r="G144" s="21"/>
      <c r="H144" s="21"/>
      <c r="I144" s="21"/>
      <c r="J144" s="21"/>
      <c r="K144" s="21"/>
      <c r="L144" s="21"/>
      <c r="M144" s="21"/>
      <c r="N144" s="21"/>
      <c r="O144" s="21"/>
      <c r="P144" s="2"/>
      <c r="S144" s="1"/>
    </row>
    <row r="145" spans="2:19" hidden="1" x14ac:dyDescent="0.2">
      <c r="B145" s="25" t="s">
        <v>32</v>
      </c>
      <c r="C145" s="22"/>
      <c r="D145" s="22"/>
      <c r="E145" s="22"/>
      <c r="F145" s="22"/>
      <c r="G145" s="21"/>
      <c r="H145" s="21"/>
      <c r="I145" s="21"/>
      <c r="J145" s="21"/>
      <c r="K145" s="21"/>
      <c r="L145" s="21"/>
      <c r="M145" s="21"/>
      <c r="N145" s="21"/>
      <c r="O145" s="21"/>
      <c r="P145" s="2"/>
      <c r="S145" s="1"/>
    </row>
    <row r="146" spans="2:19" hidden="1" x14ac:dyDescent="0.2">
      <c r="B146" s="25" t="s">
        <v>80</v>
      </c>
      <c r="C146" s="22"/>
      <c r="D146" s="22"/>
      <c r="E146" s="22"/>
      <c r="F146" s="22"/>
      <c r="G146" s="21"/>
      <c r="H146" s="21"/>
      <c r="I146" s="21"/>
      <c r="J146" s="21"/>
      <c r="K146" s="21"/>
      <c r="L146" s="21"/>
      <c r="M146" s="21"/>
      <c r="N146" s="21"/>
      <c r="O146" s="21"/>
      <c r="P146" s="2"/>
      <c r="S146" s="1"/>
    </row>
    <row r="147" spans="2:19" hidden="1" x14ac:dyDescent="0.2">
      <c r="B147" s="25" t="s">
        <v>84</v>
      </c>
      <c r="C147" s="22"/>
      <c r="D147" s="22"/>
      <c r="E147" s="22"/>
      <c r="F147" s="22"/>
      <c r="G147" s="21"/>
      <c r="H147" s="21"/>
      <c r="I147" s="21"/>
      <c r="J147" s="21"/>
      <c r="K147" s="21"/>
      <c r="L147" s="21"/>
      <c r="M147" s="21"/>
      <c r="N147" s="21"/>
      <c r="O147" s="21"/>
      <c r="P147" s="2"/>
      <c r="S147" s="1"/>
    </row>
    <row r="148" spans="2:19" ht="25.5" hidden="1" x14ac:dyDescent="0.2">
      <c r="B148" s="31" t="s">
        <v>108</v>
      </c>
      <c r="C148" s="22"/>
      <c r="D148" s="22"/>
      <c r="E148" s="22"/>
      <c r="F148" s="22"/>
      <c r="G148" s="21"/>
      <c r="H148" s="21"/>
      <c r="I148" s="21"/>
      <c r="J148" s="21"/>
      <c r="K148" s="21"/>
      <c r="L148" s="21"/>
      <c r="M148" s="21"/>
      <c r="N148" s="21"/>
      <c r="O148" s="21"/>
      <c r="P148" s="2"/>
    </row>
    <row r="149" spans="2:19" hidden="1" x14ac:dyDescent="0.2">
      <c r="B149" s="25" t="s">
        <v>82</v>
      </c>
      <c r="C149" s="22"/>
      <c r="D149" s="22"/>
      <c r="E149" s="22"/>
      <c r="F149" s="22"/>
      <c r="G149" s="21"/>
      <c r="H149" s="21"/>
      <c r="I149" s="21"/>
      <c r="J149" s="21"/>
      <c r="K149" s="21"/>
      <c r="L149" s="21"/>
      <c r="M149" s="21"/>
      <c r="N149" s="21"/>
      <c r="O149" s="21"/>
      <c r="P149" s="2"/>
    </row>
    <row r="150" spans="2:19" hidden="1" x14ac:dyDescent="0.2">
      <c r="B150" s="25" t="s">
        <v>87</v>
      </c>
      <c r="C150" s="22"/>
      <c r="D150" s="22"/>
      <c r="E150" s="22"/>
      <c r="F150" s="22"/>
      <c r="G150" s="21"/>
      <c r="H150" s="21"/>
      <c r="I150" s="21"/>
      <c r="J150" s="21"/>
      <c r="K150" s="21"/>
      <c r="L150" s="21"/>
      <c r="M150" s="21"/>
      <c r="N150" s="21"/>
      <c r="O150" s="21"/>
      <c r="P150" s="2"/>
    </row>
    <row r="151" spans="2:19" hidden="1" x14ac:dyDescent="0.2">
      <c r="B151" s="25" t="s">
        <v>90</v>
      </c>
      <c r="C151" s="22"/>
      <c r="D151" s="22"/>
      <c r="E151" s="22"/>
      <c r="F151" s="22"/>
      <c r="G151" s="21"/>
      <c r="H151" s="21"/>
      <c r="I151" s="21"/>
      <c r="J151" s="21"/>
      <c r="K151" s="21"/>
      <c r="L151" s="21"/>
      <c r="M151" s="21"/>
      <c r="N151" s="21"/>
      <c r="O151" s="21"/>
      <c r="P151" s="2"/>
    </row>
    <row r="152" spans="2:19" hidden="1" x14ac:dyDescent="0.2">
      <c r="B152" s="25" t="s">
        <v>88</v>
      </c>
      <c r="C152" s="22"/>
      <c r="D152" s="22"/>
      <c r="E152" s="22"/>
      <c r="F152" s="22"/>
      <c r="G152" s="21"/>
      <c r="H152" s="21"/>
      <c r="I152" s="21"/>
      <c r="J152" s="21"/>
      <c r="K152" s="21"/>
      <c r="L152" s="21"/>
      <c r="M152" s="21"/>
      <c r="N152" s="21"/>
      <c r="O152" s="21"/>
      <c r="P152" s="2"/>
    </row>
    <row r="153" spans="2:19" hidden="1" x14ac:dyDescent="0.2">
      <c r="B153" s="25" t="s">
        <v>85</v>
      </c>
      <c r="C153" s="22"/>
      <c r="D153" s="22"/>
      <c r="E153" s="22"/>
      <c r="F153" s="22"/>
      <c r="G153" s="21"/>
      <c r="H153" s="21"/>
      <c r="I153" s="21"/>
      <c r="J153" s="21"/>
      <c r="K153" s="21"/>
      <c r="L153" s="21"/>
      <c r="M153" s="21"/>
      <c r="N153" s="21"/>
      <c r="O153" s="21"/>
      <c r="P153" s="2"/>
    </row>
    <row r="154" spans="2:19" hidden="1" x14ac:dyDescent="0.2">
      <c r="B154" s="25" t="s">
        <v>78</v>
      </c>
      <c r="C154" s="22"/>
      <c r="D154" s="22"/>
      <c r="E154" s="22"/>
      <c r="F154" s="22"/>
      <c r="G154" s="21"/>
      <c r="H154" s="21"/>
      <c r="I154" s="21"/>
      <c r="J154" s="21"/>
      <c r="K154" s="21"/>
      <c r="L154" s="21"/>
      <c r="M154" s="21"/>
      <c r="N154" s="21"/>
      <c r="O154" s="21"/>
      <c r="P154" s="2"/>
    </row>
    <row r="155" spans="2:19" hidden="1" x14ac:dyDescent="0.2">
      <c r="B155" s="25" t="s">
        <v>86</v>
      </c>
      <c r="C155" s="22"/>
      <c r="D155" s="22"/>
      <c r="E155" s="22"/>
      <c r="F155" s="22"/>
      <c r="G155" s="21"/>
      <c r="H155" s="21"/>
      <c r="I155" s="21"/>
      <c r="J155" s="21"/>
      <c r="K155" s="21"/>
      <c r="L155" s="21"/>
      <c r="M155" s="21"/>
      <c r="N155" s="21"/>
      <c r="O155" s="21"/>
      <c r="P155" s="2"/>
    </row>
    <row r="156" spans="2:19" hidden="1" x14ac:dyDescent="0.2">
      <c r="B156" s="25" t="s">
        <v>79</v>
      </c>
      <c r="C156" s="22"/>
      <c r="D156" s="22"/>
      <c r="E156" s="22"/>
      <c r="F156" s="22"/>
      <c r="G156" s="21"/>
      <c r="H156" s="21"/>
      <c r="I156" s="21"/>
      <c r="J156" s="21"/>
      <c r="K156" s="21"/>
      <c r="L156" s="21"/>
      <c r="M156" s="21"/>
      <c r="N156" s="21"/>
      <c r="O156" s="21"/>
      <c r="P156" s="2"/>
    </row>
    <row r="157" spans="2:19" hidden="1" x14ac:dyDescent="0.2">
      <c r="B157" s="25" t="s">
        <v>81</v>
      </c>
      <c r="C157" s="22"/>
      <c r="D157" s="22"/>
      <c r="E157" s="22"/>
      <c r="F157" s="22"/>
      <c r="G157" s="21"/>
      <c r="H157" s="21"/>
      <c r="I157" s="21"/>
      <c r="J157" s="21"/>
      <c r="K157" s="21"/>
      <c r="L157" s="21"/>
      <c r="M157" s="21"/>
      <c r="N157" s="21"/>
      <c r="O157" s="21"/>
      <c r="P157" s="2"/>
    </row>
    <row r="158" spans="2:19" hidden="1" x14ac:dyDescent="0.2">
      <c r="B158" s="25" t="s">
        <v>30</v>
      </c>
      <c r="C158" s="22"/>
      <c r="D158" s="22"/>
      <c r="E158" s="22"/>
      <c r="F158" s="22"/>
      <c r="G158" s="21"/>
      <c r="H158" s="21"/>
      <c r="I158" s="21"/>
      <c r="J158" s="21"/>
      <c r="K158" s="21"/>
      <c r="L158" s="21"/>
      <c r="M158" s="21"/>
      <c r="N158" s="21"/>
      <c r="O158" s="21"/>
      <c r="P158" s="2"/>
    </row>
    <row r="159" spans="2:19" hidden="1" x14ac:dyDescent="0.2">
      <c r="B159" s="25" t="s">
        <v>33</v>
      </c>
      <c r="C159" s="22"/>
      <c r="D159" s="22"/>
      <c r="E159" s="22"/>
      <c r="F159" s="22"/>
      <c r="G159" s="21"/>
      <c r="H159" s="21"/>
      <c r="I159" s="21"/>
      <c r="J159" s="21"/>
      <c r="K159" s="21"/>
      <c r="L159" s="21"/>
      <c r="M159" s="21"/>
      <c r="N159" s="21"/>
      <c r="O159" s="21"/>
      <c r="P159" s="2"/>
    </row>
    <row r="160" spans="2:19" hidden="1" x14ac:dyDescent="0.2">
      <c r="B160" s="25" t="s">
        <v>29</v>
      </c>
      <c r="C160" s="22"/>
      <c r="D160" s="22"/>
      <c r="E160" s="22"/>
      <c r="F160" s="22"/>
      <c r="G160" s="21"/>
      <c r="H160" s="21"/>
      <c r="I160" s="21"/>
      <c r="J160" s="21"/>
      <c r="K160" s="21"/>
      <c r="L160" s="21"/>
      <c r="M160" s="21"/>
      <c r="N160" s="21"/>
      <c r="O160" s="21"/>
      <c r="P160" s="2"/>
    </row>
    <row r="161" spans="2:16" hidden="1" x14ac:dyDescent="0.2">
      <c r="B161" s="25" t="s">
        <v>31</v>
      </c>
      <c r="C161" s="22"/>
      <c r="D161" s="22"/>
      <c r="E161" s="22"/>
      <c r="F161" s="22"/>
      <c r="G161" s="21"/>
      <c r="H161" s="21"/>
      <c r="I161" s="21"/>
      <c r="J161" s="21"/>
      <c r="K161" s="21"/>
      <c r="L161" s="21"/>
      <c r="M161" s="21"/>
      <c r="N161" s="21"/>
      <c r="O161" s="21"/>
      <c r="P161" s="2"/>
    </row>
    <row r="162" spans="2:16" hidden="1" x14ac:dyDescent="0.2">
      <c r="B162" s="25" t="s">
        <v>64</v>
      </c>
      <c r="C162" s="22"/>
      <c r="D162" s="22"/>
      <c r="E162" s="22"/>
      <c r="F162" s="22"/>
      <c r="G162" s="21"/>
      <c r="H162" s="21"/>
      <c r="I162" s="21"/>
      <c r="J162" s="21"/>
      <c r="K162" s="21"/>
      <c r="L162" s="21"/>
      <c r="M162" s="21"/>
      <c r="N162" s="21"/>
      <c r="O162" s="21"/>
      <c r="P162" s="2"/>
    </row>
    <row r="163" spans="2:16" hidden="1" x14ac:dyDescent="0.2">
      <c r="B163" s="25" t="s">
        <v>63</v>
      </c>
      <c r="C163" s="22"/>
      <c r="D163" s="22"/>
      <c r="E163" s="22"/>
      <c r="F163" s="22"/>
      <c r="G163" s="21"/>
      <c r="H163" s="21"/>
      <c r="I163" s="21"/>
      <c r="J163" s="21"/>
      <c r="K163" s="21"/>
      <c r="L163" s="21"/>
      <c r="M163" s="21"/>
      <c r="N163" s="21"/>
      <c r="O163" s="21"/>
      <c r="P163" s="2"/>
    </row>
    <row r="164" spans="2:16" hidden="1" x14ac:dyDescent="0.2">
      <c r="B164" s="25" t="s">
        <v>28</v>
      </c>
      <c r="C164" s="22"/>
      <c r="D164" s="22"/>
      <c r="E164" s="22"/>
      <c r="F164" s="22"/>
      <c r="G164" s="21"/>
      <c r="H164" s="21"/>
      <c r="I164" s="21"/>
      <c r="J164" s="21"/>
      <c r="K164" s="21"/>
      <c r="L164" s="21"/>
      <c r="M164" s="21"/>
      <c r="N164" s="21"/>
      <c r="O164" s="21"/>
      <c r="P164" s="2"/>
    </row>
    <row r="165" spans="2:16" hidden="1" x14ac:dyDescent="0.2">
      <c r="B165" s="25" t="s">
        <v>62</v>
      </c>
      <c r="C165" s="22"/>
      <c r="D165" s="22"/>
      <c r="E165" s="22"/>
      <c r="F165" s="22"/>
      <c r="G165" s="21"/>
      <c r="H165" s="21"/>
      <c r="I165" s="21"/>
      <c r="J165" s="21"/>
      <c r="K165" s="21"/>
      <c r="L165" s="21"/>
      <c r="M165" s="21"/>
      <c r="N165" s="21"/>
      <c r="O165" s="21"/>
      <c r="P165" s="2"/>
    </row>
    <row r="166" spans="2:16" x14ac:dyDescent="0.2">
      <c r="B166" s="22"/>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x14ac:dyDescent="0.2">
      <c r="B168" s="22"/>
      <c r="C168" s="22"/>
      <c r="D168" s="22"/>
      <c r="E168" s="22"/>
      <c r="F168" s="22"/>
      <c r="G168" s="21"/>
      <c r="H168" s="21"/>
      <c r="I168" s="21"/>
      <c r="J168" s="21"/>
      <c r="K168" s="21"/>
      <c r="L168" s="21"/>
      <c r="M168" s="21"/>
      <c r="N168" s="21"/>
      <c r="O168" s="21"/>
      <c r="P168" s="2"/>
    </row>
    <row r="169" spans="2:16" hidden="1" x14ac:dyDescent="0.2">
      <c r="B169" s="22" t="s">
        <v>109</v>
      </c>
      <c r="C169" s="22"/>
      <c r="D169" s="22"/>
      <c r="E169" s="22"/>
      <c r="F169" s="22"/>
      <c r="G169" s="21"/>
      <c r="H169" s="21"/>
      <c r="I169" s="21"/>
      <c r="J169" s="21"/>
      <c r="K169" s="21"/>
      <c r="L169" s="21"/>
      <c r="M169" s="21"/>
      <c r="N169" s="21"/>
      <c r="O169" s="21"/>
      <c r="P169" s="2"/>
    </row>
    <row r="170" spans="2:16" hidden="1" x14ac:dyDescent="0.2">
      <c r="B170" s="25" t="s">
        <v>44</v>
      </c>
      <c r="C170" s="22"/>
      <c r="D170" s="22"/>
      <c r="E170" s="22"/>
      <c r="F170" s="22"/>
      <c r="G170" s="21"/>
      <c r="H170" s="21"/>
      <c r="I170" s="21"/>
      <c r="J170" s="21"/>
      <c r="K170" s="21"/>
      <c r="L170" s="21"/>
      <c r="M170" s="21"/>
      <c r="N170" s="21"/>
      <c r="O170" s="21"/>
    </row>
    <row r="171" spans="2:16" hidden="1" x14ac:dyDescent="0.2">
      <c r="B171" s="25" t="s">
        <v>55</v>
      </c>
      <c r="C171" s="22"/>
      <c r="D171" s="22"/>
      <c r="E171" s="22"/>
      <c r="F171" s="22"/>
      <c r="G171" s="21"/>
      <c r="H171" s="21"/>
      <c r="I171" s="21"/>
      <c r="J171" s="21"/>
      <c r="K171" s="21"/>
      <c r="L171" s="21"/>
      <c r="M171" s="21"/>
      <c r="N171" s="21"/>
      <c r="O171" s="21"/>
    </row>
    <row r="172" spans="2:16" x14ac:dyDescent="0.2">
      <c r="B172" s="21"/>
      <c r="C172" s="22"/>
      <c r="D172" s="22"/>
      <c r="E172" s="22"/>
      <c r="F172" s="22"/>
      <c r="G172" s="21"/>
      <c r="H172" s="21"/>
      <c r="I172" s="21"/>
      <c r="J172" s="21"/>
      <c r="K172" s="21"/>
      <c r="L172" s="21"/>
      <c r="M172" s="21"/>
      <c r="N172" s="21"/>
      <c r="O172" s="21"/>
    </row>
    <row r="173" spans="2:16" x14ac:dyDescent="0.2">
      <c r="B173" s="32"/>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x14ac:dyDescent="0.2">
      <c r="B177" s="32"/>
      <c r="C177" s="22"/>
      <c r="D177" s="22"/>
      <c r="E177" s="22"/>
      <c r="F177" s="22"/>
      <c r="G177" s="21"/>
      <c r="H177" s="21"/>
      <c r="I177" s="21"/>
      <c r="J177" s="21"/>
      <c r="K177" s="21"/>
      <c r="L177" s="21"/>
      <c r="M177" s="21"/>
      <c r="N177" s="21"/>
      <c r="O177" s="21"/>
    </row>
    <row r="178" spans="2:15" s="2" customFormat="1" ht="25.5" hidden="1" x14ac:dyDescent="0.2">
      <c r="B178" s="27" t="s">
        <v>114</v>
      </c>
      <c r="C178" s="22"/>
      <c r="D178" s="22"/>
      <c r="E178" s="22"/>
      <c r="F178" s="22"/>
      <c r="G178" s="22"/>
      <c r="H178" s="22"/>
      <c r="I178" s="22"/>
      <c r="J178" s="22"/>
      <c r="K178" s="22"/>
      <c r="L178" s="22"/>
      <c r="M178" s="22"/>
      <c r="N178" s="22"/>
      <c r="O178" s="22"/>
    </row>
    <row r="179" spans="2:15" s="2" customFormat="1" hidden="1" x14ac:dyDescent="0.2">
      <c r="B179" s="28" t="s">
        <v>113</v>
      </c>
      <c r="C179" s="22"/>
      <c r="D179" s="22"/>
      <c r="E179" s="22"/>
      <c r="F179" s="22"/>
      <c r="G179" s="22"/>
      <c r="H179" s="22"/>
      <c r="I179" s="22"/>
      <c r="J179" s="22"/>
      <c r="K179" s="22"/>
      <c r="L179" s="22"/>
      <c r="M179" s="22"/>
      <c r="N179" s="22"/>
      <c r="O179" s="22"/>
    </row>
    <row r="180" spans="2:15" s="2" customFormat="1" ht="38.25" hidden="1" x14ac:dyDescent="0.2">
      <c r="B180" s="33" t="s">
        <v>52</v>
      </c>
    </row>
    <row r="181" spans="2:15" s="2" customFormat="1" ht="51" hidden="1" x14ac:dyDescent="0.2">
      <c r="B181" s="33" t="s">
        <v>103</v>
      </c>
    </row>
    <row r="182" spans="2:15" s="2" customFormat="1" ht="51" hidden="1" x14ac:dyDescent="0.2">
      <c r="B182" s="33" t="s">
        <v>104</v>
      </c>
    </row>
    <row r="183" spans="2:15" s="2" customFormat="1" ht="76.5" hidden="1" x14ac:dyDescent="0.2">
      <c r="B183" s="33" t="s">
        <v>105</v>
      </c>
    </row>
    <row r="184" spans="2:15" s="2" customFormat="1" ht="63.75" hidden="1" x14ac:dyDescent="0.2">
      <c r="B184" s="33" t="s">
        <v>106</v>
      </c>
    </row>
    <row r="185" spans="2:15" s="2" customFormat="1" ht="38.25" hidden="1" x14ac:dyDescent="0.2">
      <c r="B185" s="33" t="s">
        <v>107</v>
      </c>
    </row>
    <row r="186" spans="2:15" s="2" customFormat="1" ht="38.25" hidden="1" x14ac:dyDescent="0.2">
      <c r="B186" s="33" t="s">
        <v>92</v>
      </c>
    </row>
    <row r="187" spans="2:15" s="2" customFormat="1" hidden="1" x14ac:dyDescent="0.2">
      <c r="B187" s="33" t="s">
        <v>65</v>
      </c>
    </row>
  </sheetData>
  <mergeCells count="59">
    <mergeCell ref="C76:P76"/>
    <mergeCell ref="C77:P77"/>
    <mergeCell ref="A67:Q67"/>
    <mergeCell ref="B68:B75"/>
    <mergeCell ref="C68:P68"/>
    <mergeCell ref="C69:P69"/>
    <mergeCell ref="C70:P70"/>
    <mergeCell ref="C71:P71"/>
    <mergeCell ref="C72:P72"/>
    <mergeCell ref="C73:P73"/>
    <mergeCell ref="C74:P74"/>
    <mergeCell ref="C75:P75"/>
    <mergeCell ref="B51:P66"/>
    <mergeCell ref="C36:P36"/>
    <mergeCell ref="B38:P38"/>
    <mergeCell ref="C39:G39"/>
    <mergeCell ref="H39:L39"/>
    <mergeCell ref="M39:P39"/>
    <mergeCell ref="C40:G40"/>
    <mergeCell ref="H40:L40"/>
    <mergeCell ref="M40:P41"/>
    <mergeCell ref="C41:G41"/>
    <mergeCell ref="H41:L41"/>
    <mergeCell ref="B43:P43"/>
    <mergeCell ref="B45:B48"/>
    <mergeCell ref="B50:P50"/>
    <mergeCell ref="B35:P35"/>
    <mergeCell ref="C26:P26"/>
    <mergeCell ref="B27:P27"/>
    <mergeCell ref="D28:G28"/>
    <mergeCell ref="H28:J28"/>
    <mergeCell ref="K28:M28"/>
    <mergeCell ref="N28:O28"/>
    <mergeCell ref="C30:P30"/>
    <mergeCell ref="B31:P31"/>
    <mergeCell ref="C32:P32"/>
    <mergeCell ref="B33:P33"/>
    <mergeCell ref="C34:P34"/>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dataValidations count="6">
    <dataValidation type="list" allowBlank="1" showInputMessage="1" showErrorMessage="1" sqref="C77:P77" xr:uid="{93DA183C-0DD5-4663-9D29-A2F7895916F9}">
      <formula1>$B$170:$B$171</formula1>
    </dataValidation>
    <dataValidation type="list" allowBlank="1" showInputMessage="1" showErrorMessage="1" sqref="C12:P12" xr:uid="{94AA0AA9-C975-4BB1-BB25-2DBFEAB0C067}">
      <formula1>$B$139:$B$165</formula1>
    </dataValidation>
    <dataValidation type="list" allowBlank="1" showInputMessage="1" showErrorMessage="1" sqref="C10:I10" xr:uid="{94D87C3C-9B23-4222-A8A7-BB91D56DFD2F}">
      <formula1>"2024,2025,2026,2027,2028,2029"</formula1>
    </dataValidation>
    <dataValidation type="list" allowBlank="1" showInputMessage="1" showErrorMessage="1" sqref="N10:P10" xr:uid="{98B830A0-6366-4378-9B77-77E1BE05129A}">
      <formula1>"Economicos,Eficiencia,Eficacia, Efectividad,Calidad"</formula1>
    </dataValidation>
    <dataValidation type="list" allowBlank="1" showInputMessage="1" showErrorMessage="1" sqref="C32:P32 C36:P36 C34:P34" xr:uid="{036CD209-C139-4E28-AEE4-036DC38DA0CE}">
      <formula1>$Q$102:$Q$107</formula1>
    </dataValidation>
    <dataValidation type="list" allowBlank="1" showInputMessage="1" showErrorMessage="1" sqref="C18:P18" xr:uid="{960A1B78-6F6F-4343-918C-4B3BC2059A84}">
      <formula1>$B$128:$B$134</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9F2C-E736-4168-8F91-521DF459C800}">
  <dimension ref="B1:V150"/>
  <sheetViews>
    <sheetView showGridLines="0" tabSelected="1" topLeftCell="B1" zoomScale="80" zoomScaleNormal="80" workbookViewId="0">
      <selection activeCell="K19" sqref="K19"/>
    </sheetView>
  </sheetViews>
  <sheetFormatPr baseColWidth="10" defaultRowHeight="30" customHeight="1" x14ac:dyDescent="0.2"/>
  <cols>
    <col min="1" max="1" width="4.5703125" style="8" customWidth="1"/>
    <col min="2" max="2" width="28.5703125" style="45" customWidth="1"/>
    <col min="3" max="3" width="27" style="8" bestFit="1" customWidth="1"/>
    <col min="4" max="4" width="27.5703125" style="8" customWidth="1"/>
    <col min="5" max="5" width="27.85546875" style="8" customWidth="1"/>
    <col min="6" max="6" width="22.7109375" style="8" customWidth="1"/>
    <col min="7" max="7" width="23.85546875" style="8" customWidth="1"/>
    <col min="8" max="9" width="20.7109375" style="8" bestFit="1" customWidth="1"/>
    <col min="10" max="10" width="24.140625" style="8" customWidth="1"/>
    <col min="11" max="11" width="23.28515625" style="8" customWidth="1"/>
    <col min="12" max="12" width="24.28515625" style="8" customWidth="1"/>
    <col min="13" max="13" width="5.28515625" style="8" customWidth="1"/>
    <col min="14" max="14" width="10.7109375" style="8" customWidth="1"/>
    <col min="15" max="15" width="27.5703125" style="8" bestFit="1" customWidth="1"/>
    <col min="16" max="18" width="11.42578125" style="8"/>
    <col min="19" max="19" width="11.42578125" style="2" hidden="1" customWidth="1"/>
    <col min="20" max="16384" width="11.42578125" style="8"/>
  </cols>
  <sheetData>
    <row r="1" spans="2:22" ht="30" customHeight="1" x14ac:dyDescent="0.25">
      <c r="B1" s="270"/>
      <c r="C1" s="271" t="s">
        <v>35</v>
      </c>
      <c r="D1" s="272"/>
      <c r="E1" s="272"/>
      <c r="F1" s="272"/>
      <c r="G1" s="272"/>
      <c r="H1" s="272"/>
      <c r="I1" s="272"/>
      <c r="J1" s="272"/>
      <c r="K1" s="272"/>
      <c r="L1" s="272"/>
      <c r="M1" s="273"/>
      <c r="N1" s="274" t="s">
        <v>36</v>
      </c>
      <c r="O1" s="274"/>
      <c r="P1" s="35"/>
      <c r="Q1" s="35"/>
      <c r="T1" s="35"/>
      <c r="U1" s="35"/>
      <c r="V1" s="35"/>
    </row>
    <row r="2" spans="2:22" ht="19.5" customHeight="1" x14ac:dyDescent="0.25">
      <c r="B2" s="270"/>
      <c r="C2" s="79"/>
      <c r="D2" s="80"/>
      <c r="E2" s="80"/>
      <c r="F2" s="80"/>
      <c r="G2" s="80"/>
      <c r="H2" s="80"/>
      <c r="I2" s="80"/>
      <c r="J2" s="80"/>
      <c r="K2" s="80"/>
      <c r="L2" s="80"/>
      <c r="M2" s="81"/>
      <c r="N2" s="82"/>
      <c r="O2" s="82"/>
      <c r="P2" s="35"/>
      <c r="Q2" s="35"/>
      <c r="T2" s="35"/>
      <c r="U2" s="35"/>
      <c r="V2" s="35"/>
    </row>
    <row r="3" spans="2:22" ht="30" customHeight="1" x14ac:dyDescent="0.25">
      <c r="B3" s="270"/>
      <c r="C3" s="271" t="s">
        <v>56</v>
      </c>
      <c r="D3" s="272"/>
      <c r="E3" s="272"/>
      <c r="F3" s="272"/>
      <c r="G3" s="272"/>
      <c r="H3" s="272"/>
      <c r="I3" s="272"/>
      <c r="J3" s="272"/>
      <c r="K3" s="272"/>
      <c r="L3" s="272"/>
      <c r="M3" s="273"/>
      <c r="N3" s="274" t="s">
        <v>110</v>
      </c>
      <c r="O3" s="274"/>
      <c r="P3" s="35"/>
      <c r="Q3" s="35"/>
      <c r="S3" s="3">
        <v>0.8</v>
      </c>
      <c r="T3" s="35"/>
      <c r="U3" s="35"/>
      <c r="V3" s="35"/>
    </row>
    <row r="4" spans="2:22" ht="30" customHeight="1" x14ac:dyDescent="0.25">
      <c r="B4" s="270"/>
      <c r="C4" s="271" t="s">
        <v>57</v>
      </c>
      <c r="D4" s="272"/>
      <c r="E4" s="272"/>
      <c r="F4" s="272"/>
      <c r="G4" s="272"/>
      <c r="H4" s="272"/>
      <c r="I4" s="272"/>
      <c r="J4" s="272"/>
      <c r="K4" s="272"/>
      <c r="L4" s="272"/>
      <c r="M4" s="273"/>
      <c r="N4" s="274" t="s">
        <v>111</v>
      </c>
      <c r="O4" s="274"/>
      <c r="P4" s="35"/>
      <c r="Q4" s="35"/>
      <c r="S4" s="3">
        <v>0.79998999999999998</v>
      </c>
      <c r="T4" s="35"/>
      <c r="U4" s="35"/>
      <c r="V4" s="35"/>
    </row>
    <row r="5" spans="2:22" ht="30" customHeight="1" x14ac:dyDescent="0.25">
      <c r="B5" s="270"/>
      <c r="C5" s="271" t="s">
        <v>58</v>
      </c>
      <c r="D5" s="272"/>
      <c r="E5" s="272"/>
      <c r="F5" s="272"/>
      <c r="G5" s="272"/>
      <c r="H5" s="272"/>
      <c r="I5" s="272"/>
      <c r="J5" s="272"/>
      <c r="K5" s="272"/>
      <c r="L5" s="272"/>
      <c r="M5" s="273"/>
      <c r="N5" s="274" t="s">
        <v>40</v>
      </c>
      <c r="O5" s="274"/>
      <c r="P5" s="36"/>
      <c r="Q5" s="36"/>
      <c r="S5" s="3">
        <v>0.65</v>
      </c>
      <c r="T5" s="36"/>
      <c r="U5" s="36"/>
      <c r="V5" s="36"/>
    </row>
    <row r="6" spans="2:22" ht="18" x14ac:dyDescent="0.25">
      <c r="B6" s="37"/>
      <c r="C6" s="38"/>
      <c r="D6" s="39"/>
      <c r="E6" s="39"/>
      <c r="F6" s="39"/>
      <c r="G6" s="39"/>
      <c r="H6" s="39"/>
      <c r="I6" s="39"/>
      <c r="J6" s="39"/>
      <c r="K6" s="39"/>
      <c r="L6" s="39"/>
      <c r="M6" s="40"/>
      <c r="N6" s="40"/>
      <c r="O6" s="40"/>
      <c r="P6" s="36"/>
      <c r="Q6" s="36"/>
      <c r="S6" s="3">
        <v>0.64999899999999999</v>
      </c>
      <c r="T6" s="36"/>
      <c r="U6" s="36"/>
      <c r="V6" s="36"/>
    </row>
    <row r="7" spans="2:22" ht="21" customHeight="1" x14ac:dyDescent="0.2">
      <c r="B7" s="41" t="s">
        <v>0</v>
      </c>
      <c r="C7" s="281" t="str">
        <f>IF('1. Ejec. pptal'!C12="","",'1. Ejec. pptal'!C12)</f>
        <v>GESTION FINANCIERA Y CONTABLE</v>
      </c>
      <c r="D7" s="281"/>
      <c r="E7" s="281"/>
      <c r="F7" s="281"/>
      <c r="G7" s="281"/>
      <c r="H7" s="281"/>
      <c r="I7" s="281"/>
      <c r="J7" s="281"/>
      <c r="K7" s="281"/>
      <c r="L7" s="281"/>
      <c r="M7" s="281"/>
      <c r="N7" s="281"/>
      <c r="O7" s="281"/>
      <c r="S7" s="3"/>
    </row>
    <row r="8" spans="2:22" ht="11.25" customHeight="1" thickBot="1" x14ac:dyDescent="0.25">
      <c r="B8" s="37"/>
      <c r="C8" s="38"/>
      <c r="D8" s="38"/>
      <c r="E8" s="38"/>
      <c r="F8" s="38"/>
      <c r="G8" s="38"/>
      <c r="H8" s="38"/>
      <c r="I8" s="38"/>
      <c r="J8" s="38"/>
      <c r="K8" s="38"/>
      <c r="L8" s="38"/>
      <c r="M8" s="38"/>
      <c r="N8" s="38"/>
      <c r="O8" s="38"/>
      <c r="S8" s="3"/>
    </row>
    <row r="9" spans="2:22" s="42" customFormat="1" ht="30" customHeight="1" x14ac:dyDescent="0.2">
      <c r="B9" s="110" t="s">
        <v>59</v>
      </c>
      <c r="C9" s="111" t="s">
        <v>20</v>
      </c>
      <c r="D9" s="282" t="str">
        <f>IF('1. Ejec. pptal'!C12="","",'1. Ejec. pptal'!C12)</f>
        <v>GESTION FINANCIERA Y CONTABLE</v>
      </c>
      <c r="E9" s="282"/>
      <c r="F9" s="282"/>
      <c r="G9" s="282"/>
      <c r="H9" s="282"/>
      <c r="I9" s="282"/>
      <c r="J9" s="282"/>
      <c r="K9" s="282"/>
      <c r="L9" s="282"/>
      <c r="M9" s="308" t="s">
        <v>61</v>
      </c>
      <c r="N9" s="381"/>
      <c r="O9" s="382"/>
      <c r="S9" s="2"/>
    </row>
    <row r="10" spans="2:22" s="43" customFormat="1" ht="30" customHeight="1" x14ac:dyDescent="0.2">
      <c r="B10" s="106"/>
      <c r="C10" s="107"/>
      <c r="D10" s="58" t="s">
        <v>186</v>
      </c>
      <c r="E10" s="58" t="s">
        <v>237</v>
      </c>
      <c r="F10" s="58" t="s">
        <v>187</v>
      </c>
      <c r="G10" s="58" t="s">
        <v>239</v>
      </c>
      <c r="H10" s="58" t="s">
        <v>188</v>
      </c>
      <c r="I10" s="58" t="s">
        <v>240</v>
      </c>
      <c r="J10" s="58" t="s">
        <v>280</v>
      </c>
      <c r="K10" s="58" t="s">
        <v>243</v>
      </c>
      <c r="L10" s="58" t="s">
        <v>281</v>
      </c>
      <c r="M10" s="383"/>
      <c r="N10" s="384"/>
      <c r="O10" s="385"/>
      <c r="S10" s="2"/>
    </row>
    <row r="11" spans="2:22" ht="51" customHeight="1" x14ac:dyDescent="0.2">
      <c r="B11" s="275" t="s">
        <v>273</v>
      </c>
      <c r="C11" s="44" t="s">
        <v>275</v>
      </c>
      <c r="D11" s="61">
        <v>75151246732</v>
      </c>
      <c r="E11" s="375">
        <f>+D14-D13</f>
        <v>3265812716</v>
      </c>
      <c r="F11" s="61">
        <v>75048322712</v>
      </c>
      <c r="G11" s="378">
        <f>+F14-F13</f>
        <v>5658692486</v>
      </c>
      <c r="H11" s="61">
        <v>71136168738</v>
      </c>
      <c r="I11" s="378">
        <f>H14-H13</f>
        <v>1819108802.1100006</v>
      </c>
      <c r="J11" s="61">
        <v>72360937714</v>
      </c>
      <c r="K11" s="378">
        <f>J14-J13</f>
        <v>3157590451</v>
      </c>
      <c r="L11" s="61">
        <f>(D11+F11+H11+J11)/4</f>
        <v>73424168974</v>
      </c>
      <c r="M11" s="366" t="s">
        <v>328</v>
      </c>
      <c r="N11" s="367"/>
      <c r="O11" s="368"/>
    </row>
    <row r="12" spans="2:22" ht="38.25" x14ac:dyDescent="0.2">
      <c r="B12" s="275"/>
      <c r="C12" s="44" t="s">
        <v>276</v>
      </c>
      <c r="D12" s="61">
        <v>3162888696</v>
      </c>
      <c r="E12" s="376"/>
      <c r="F12" s="61">
        <v>1746538512</v>
      </c>
      <c r="G12" s="379"/>
      <c r="H12" s="61">
        <v>3043877778.1100001</v>
      </c>
      <c r="I12" s="379"/>
      <c r="J12" s="61">
        <v>3057462900</v>
      </c>
      <c r="K12" s="379"/>
      <c r="L12" s="61">
        <f t="shared" ref="L12:L15" si="0">(D12+F12+H12+J12)/4</f>
        <v>2752691971.5275002</v>
      </c>
      <c r="M12" s="369"/>
      <c r="N12" s="370"/>
      <c r="O12" s="371"/>
    </row>
    <row r="13" spans="2:22" ht="38.25" x14ac:dyDescent="0.2">
      <c r="B13" s="275"/>
      <c r="C13" s="44" t="s">
        <v>277</v>
      </c>
      <c r="D13" s="61">
        <v>75048322712</v>
      </c>
      <c r="E13" s="376"/>
      <c r="F13" s="61">
        <v>71136168738</v>
      </c>
      <c r="G13" s="379"/>
      <c r="H13" s="61">
        <v>72360937714</v>
      </c>
      <c r="I13" s="379"/>
      <c r="J13" s="61">
        <v>72260810163</v>
      </c>
      <c r="K13" s="379"/>
      <c r="L13" s="61">
        <f t="shared" si="0"/>
        <v>72701559831.75</v>
      </c>
      <c r="M13" s="369"/>
      <c r="N13" s="370"/>
      <c r="O13" s="371"/>
    </row>
    <row r="14" spans="2:22" ht="36.75" customHeight="1" x14ac:dyDescent="0.2">
      <c r="B14" s="275"/>
      <c r="C14" s="78" t="s">
        <v>278</v>
      </c>
      <c r="D14" s="61">
        <f>D11+D12</f>
        <v>78314135428</v>
      </c>
      <c r="E14" s="376"/>
      <c r="F14" s="61">
        <v>76794861224</v>
      </c>
      <c r="G14" s="379"/>
      <c r="H14" s="61">
        <f>+H11+H12</f>
        <v>74180046516.110001</v>
      </c>
      <c r="I14" s="379"/>
      <c r="J14" s="61">
        <f>J11+J12</f>
        <v>75418400614</v>
      </c>
      <c r="K14" s="379"/>
      <c r="L14" s="61">
        <f t="shared" si="0"/>
        <v>76176860945.527496</v>
      </c>
      <c r="M14" s="369"/>
      <c r="N14" s="370"/>
      <c r="O14" s="371"/>
    </row>
    <row r="15" spans="2:22" ht="36.75" customHeight="1" thickBot="1" x14ac:dyDescent="0.25">
      <c r="B15" s="276"/>
      <c r="C15" s="75" t="s">
        <v>279</v>
      </c>
      <c r="D15" s="64">
        <v>0.04</v>
      </c>
      <c r="E15" s="377"/>
      <c r="F15" s="64">
        <f>+G11/F14</f>
        <v>7.3685822147583235E-2</v>
      </c>
      <c r="G15" s="380"/>
      <c r="H15" s="64">
        <f>+I11/H14</f>
        <v>2.4522885702355779E-2</v>
      </c>
      <c r="I15" s="380"/>
      <c r="J15" s="64">
        <f>+K11/J14</f>
        <v>4.1867640062547985E-2</v>
      </c>
      <c r="K15" s="380"/>
      <c r="L15" s="64">
        <f t="shared" si="0"/>
        <v>4.501908697812175E-2</v>
      </c>
      <c r="M15" s="372"/>
      <c r="N15" s="373"/>
      <c r="O15" s="374"/>
    </row>
    <row r="16" spans="2:22" ht="30" customHeight="1" x14ac:dyDescent="0.2">
      <c r="D16" s="46"/>
      <c r="E16" s="46"/>
      <c r="F16" s="46"/>
      <c r="G16" s="46"/>
      <c r="H16" s="46"/>
      <c r="I16" s="46"/>
      <c r="J16" s="46"/>
      <c r="K16" s="46"/>
      <c r="L16" s="46"/>
    </row>
    <row r="70" spans="19:19" ht="30" customHeight="1" x14ac:dyDescent="0.2">
      <c r="S70" s="19"/>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row r="147" spans="19:19" ht="30" customHeight="1" x14ac:dyDescent="0.2">
      <c r="S147" s="1"/>
    </row>
    <row r="148" spans="19:19" ht="30" customHeight="1" x14ac:dyDescent="0.2">
      <c r="S148" s="1"/>
    </row>
    <row r="149" spans="19:19" ht="30" customHeight="1" x14ac:dyDescent="0.2">
      <c r="S149" s="1"/>
    </row>
    <row r="150" spans="19:19" ht="30" customHeight="1" x14ac:dyDescent="0.2">
      <c r="S150" s="1"/>
    </row>
  </sheetData>
  <mergeCells count="19">
    <mergeCell ref="D9:L9"/>
    <mergeCell ref="M11:O15"/>
    <mergeCell ref="B11:B15"/>
    <mergeCell ref="E11:E15"/>
    <mergeCell ref="G11:G15"/>
    <mergeCell ref="I11:I15"/>
    <mergeCell ref="K11:K15"/>
    <mergeCell ref="M9:O9"/>
    <mergeCell ref="M10:O10"/>
    <mergeCell ref="C7:O7"/>
    <mergeCell ref="B1:B5"/>
    <mergeCell ref="C1:M1"/>
    <mergeCell ref="N1:O1"/>
    <mergeCell ref="C3:M3"/>
    <mergeCell ref="N3:O3"/>
    <mergeCell ref="C4:M4"/>
    <mergeCell ref="N4:O4"/>
    <mergeCell ref="C5:M5"/>
    <mergeCell ref="N5:O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A104F-B810-464E-B866-FB6931CEAFB3}">
  <dimension ref="A1:S187"/>
  <sheetViews>
    <sheetView topLeftCell="B48" zoomScale="80" zoomScaleNormal="80" workbookViewId="0">
      <selection activeCell="V76" sqref="V76"/>
    </sheetView>
  </sheetViews>
  <sheetFormatPr baseColWidth="10" defaultRowHeight="12.75" x14ac:dyDescent="0.2"/>
  <cols>
    <col min="1" max="1" width="3" style="1" customWidth="1"/>
    <col min="2" max="2" width="30" style="1" customWidth="1"/>
    <col min="3" max="3" width="16.855468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10.85546875" style="1" bestFit="1" customWidth="1"/>
    <col min="10" max="10" width="7.5703125" style="1" customWidth="1"/>
    <col min="11" max="11" width="7.85546875" style="1" customWidth="1"/>
    <col min="12" max="12" width="10.85546875" style="1" bestFit="1" customWidth="1"/>
    <col min="13" max="13" width="8.42578125" style="1" customWidth="1"/>
    <col min="14" max="14" width="8" style="1" customWidth="1"/>
    <col min="15" max="15" width="11" style="1" customWidth="1"/>
    <col min="16" max="16" width="24.85546875" style="1" customWidth="1"/>
    <col min="17" max="18" width="11.7109375" style="1" customWidth="1"/>
    <col min="19" max="19" width="11.42578125" style="2" hidden="1" customWidth="1"/>
    <col min="20" max="16384" width="11.42578125" style="1"/>
  </cols>
  <sheetData>
    <row r="1" spans="2:19" ht="13.5" thickBot="1" x14ac:dyDescent="0.25"/>
    <row r="2" spans="2:19" ht="16.5" customHeight="1" x14ac:dyDescent="0.2">
      <c r="B2" s="134"/>
      <c r="C2" s="137" t="s">
        <v>35</v>
      </c>
      <c r="D2" s="138"/>
      <c r="E2" s="138"/>
      <c r="F2" s="138"/>
      <c r="G2" s="138"/>
      <c r="H2" s="138"/>
      <c r="I2" s="138"/>
      <c r="J2" s="138"/>
      <c r="K2" s="138"/>
      <c r="L2" s="138"/>
      <c r="M2" s="139"/>
      <c r="N2" s="140" t="s">
        <v>101</v>
      </c>
      <c r="O2" s="141"/>
      <c r="P2" s="142"/>
      <c r="S2" s="3">
        <v>0.8</v>
      </c>
    </row>
    <row r="3" spans="2:19" ht="15.75" customHeight="1" x14ac:dyDescent="0.2">
      <c r="B3" s="135"/>
      <c r="C3" s="143" t="s">
        <v>37</v>
      </c>
      <c r="D3" s="144"/>
      <c r="E3" s="144"/>
      <c r="F3" s="144"/>
      <c r="G3" s="144"/>
      <c r="H3" s="144"/>
      <c r="I3" s="144"/>
      <c r="J3" s="144"/>
      <c r="K3" s="144"/>
      <c r="L3" s="144"/>
      <c r="M3" s="145"/>
      <c r="N3" s="146" t="s">
        <v>110</v>
      </c>
      <c r="O3" s="147"/>
      <c r="P3" s="148"/>
      <c r="S3" s="3">
        <v>0.79998999999999998</v>
      </c>
    </row>
    <row r="4" spans="2:19" ht="15.75" customHeight="1" x14ac:dyDescent="0.2">
      <c r="B4" s="135"/>
      <c r="C4" s="143" t="s">
        <v>38</v>
      </c>
      <c r="D4" s="144"/>
      <c r="E4" s="144"/>
      <c r="F4" s="144"/>
      <c r="G4" s="144"/>
      <c r="H4" s="144"/>
      <c r="I4" s="144"/>
      <c r="J4" s="144"/>
      <c r="K4" s="144"/>
      <c r="L4" s="144"/>
      <c r="M4" s="145"/>
      <c r="N4" s="146" t="s">
        <v>102</v>
      </c>
      <c r="O4" s="147"/>
      <c r="P4" s="148"/>
      <c r="S4" s="3">
        <v>0.65</v>
      </c>
    </row>
    <row r="5" spans="2: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2:19" ht="3" customHeight="1" thickBot="1" x14ac:dyDescent="0.25">
      <c r="S6" s="3"/>
    </row>
    <row r="7" spans="2:19" x14ac:dyDescent="0.2">
      <c r="B7" s="160" t="s">
        <v>43</v>
      </c>
      <c r="C7" s="161"/>
      <c r="D7" s="161"/>
      <c r="E7" s="161"/>
      <c r="F7" s="161"/>
      <c r="G7" s="161"/>
      <c r="H7" s="161"/>
      <c r="I7" s="161"/>
      <c r="J7" s="161"/>
      <c r="K7" s="161"/>
      <c r="L7" s="161"/>
      <c r="M7" s="161"/>
      <c r="N7" s="161"/>
      <c r="O7" s="161"/>
      <c r="P7" s="162"/>
      <c r="S7" s="3"/>
    </row>
    <row r="8" spans="2:19" ht="13.5" thickBot="1" x14ac:dyDescent="0.25">
      <c r="B8" s="163"/>
      <c r="C8" s="164"/>
      <c r="D8" s="164"/>
      <c r="E8" s="164"/>
      <c r="F8" s="164"/>
      <c r="G8" s="164"/>
      <c r="H8" s="164"/>
      <c r="I8" s="164"/>
      <c r="J8" s="164"/>
      <c r="K8" s="164"/>
      <c r="L8" s="164"/>
      <c r="M8" s="164"/>
      <c r="N8" s="164"/>
      <c r="O8" s="164"/>
      <c r="P8" s="165"/>
    </row>
    <row r="9" spans="2:19" ht="3" customHeight="1" thickBot="1" x14ac:dyDescent="0.25">
      <c r="B9" s="4"/>
      <c r="C9" s="5"/>
      <c r="D9" s="5"/>
      <c r="E9" s="5"/>
      <c r="F9" s="5"/>
      <c r="G9" s="5"/>
      <c r="H9" s="5"/>
      <c r="I9" s="5"/>
      <c r="J9" s="5"/>
      <c r="K9" s="5"/>
      <c r="L9" s="5"/>
      <c r="M9" s="5"/>
      <c r="N9" s="5"/>
      <c r="O9" s="5"/>
      <c r="P9" s="6"/>
    </row>
    <row r="10" spans="2:19" ht="26.25" customHeight="1" thickBot="1" x14ac:dyDescent="0.25">
      <c r="B10" s="7" t="s">
        <v>53</v>
      </c>
      <c r="C10" s="172">
        <v>2025</v>
      </c>
      <c r="D10" s="173"/>
      <c r="E10" s="173"/>
      <c r="F10" s="173"/>
      <c r="G10" s="173"/>
      <c r="H10" s="173"/>
      <c r="I10" s="174"/>
      <c r="J10" s="166" t="s">
        <v>1</v>
      </c>
      <c r="K10" s="167"/>
      <c r="L10" s="167"/>
      <c r="M10" s="168"/>
      <c r="N10" s="169" t="s">
        <v>124</v>
      </c>
      <c r="O10" s="170"/>
      <c r="P10" s="171"/>
    </row>
    <row r="11" spans="2:19" ht="3" customHeight="1" thickBot="1" x14ac:dyDescent="0.25">
      <c r="B11" s="4"/>
      <c r="C11" s="5"/>
      <c r="D11" s="5"/>
      <c r="E11" s="5"/>
      <c r="F11" s="5"/>
      <c r="G11" s="5"/>
      <c r="H11" s="5"/>
      <c r="I11" s="5"/>
      <c r="J11" s="5"/>
      <c r="K11" s="5"/>
      <c r="L11" s="5"/>
      <c r="M11" s="5"/>
      <c r="N11" s="5"/>
      <c r="O11" s="5"/>
      <c r="P11" s="6"/>
    </row>
    <row r="12" spans="2:19" ht="30" customHeight="1" thickBot="1" x14ac:dyDescent="0.25">
      <c r="B12" s="7" t="s">
        <v>0</v>
      </c>
      <c r="C12" s="155" t="s">
        <v>86</v>
      </c>
      <c r="D12" s="155"/>
      <c r="E12" s="155"/>
      <c r="F12" s="155"/>
      <c r="G12" s="155"/>
      <c r="H12" s="155"/>
      <c r="I12" s="155"/>
      <c r="J12" s="155"/>
      <c r="K12" s="155"/>
      <c r="L12" s="155"/>
      <c r="M12" s="155"/>
      <c r="N12" s="155"/>
      <c r="O12" s="155"/>
      <c r="P12" s="156"/>
    </row>
    <row r="13" spans="2:19" ht="3" customHeight="1" thickBot="1" x14ac:dyDescent="0.25">
      <c r="B13" s="4"/>
      <c r="C13" s="5"/>
      <c r="D13" s="5"/>
      <c r="E13" s="5"/>
      <c r="F13" s="5"/>
      <c r="G13" s="5"/>
      <c r="H13" s="5"/>
      <c r="I13" s="5"/>
      <c r="J13" s="5"/>
      <c r="K13" s="5"/>
      <c r="L13" s="5"/>
      <c r="M13" s="5"/>
      <c r="N13" s="5"/>
      <c r="O13" s="5"/>
      <c r="P13" s="6"/>
    </row>
    <row r="14" spans="2:19" ht="30" customHeight="1" thickBot="1" x14ac:dyDescent="0.25">
      <c r="B14" s="7" t="s">
        <v>6</v>
      </c>
      <c r="C14" s="157" t="s">
        <v>282</v>
      </c>
      <c r="D14" s="158"/>
      <c r="E14" s="158"/>
      <c r="F14" s="158"/>
      <c r="G14" s="158"/>
      <c r="H14" s="158"/>
      <c r="I14" s="158"/>
      <c r="J14" s="158"/>
      <c r="K14" s="158"/>
      <c r="L14" s="158"/>
      <c r="M14" s="158"/>
      <c r="N14" s="158"/>
      <c r="O14" s="158"/>
      <c r="P14" s="159"/>
    </row>
    <row r="15" spans="2:19" ht="3" customHeight="1" thickBot="1" x14ac:dyDescent="0.25">
      <c r="B15" s="4"/>
      <c r="C15" s="5"/>
      <c r="D15" s="5"/>
      <c r="E15" s="5"/>
      <c r="F15" s="5"/>
      <c r="G15" s="5"/>
      <c r="H15" s="5"/>
      <c r="I15" s="5"/>
      <c r="J15" s="5"/>
      <c r="K15" s="5"/>
      <c r="L15" s="5"/>
      <c r="M15" s="5"/>
      <c r="N15" s="5"/>
      <c r="O15" s="5"/>
      <c r="P15" s="6"/>
    </row>
    <row r="16" spans="2:19" ht="30" customHeight="1" thickBot="1" x14ac:dyDescent="0.25">
      <c r="B16" s="7" t="s">
        <v>24</v>
      </c>
      <c r="C16" s="184" t="s">
        <v>283</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264</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72" customHeight="1" thickBot="1" x14ac:dyDescent="0.25">
      <c r="B24" s="34" t="s">
        <v>12</v>
      </c>
      <c r="C24" s="386" t="s">
        <v>285</v>
      </c>
      <c r="D24" s="387"/>
      <c r="E24" s="387"/>
      <c r="F24" s="387"/>
      <c r="G24" s="387"/>
      <c r="H24" s="387"/>
      <c r="I24" s="387"/>
      <c r="J24" s="387"/>
      <c r="K24" s="387"/>
      <c r="L24" s="387"/>
      <c r="M24" s="387"/>
      <c r="N24" s="387"/>
      <c r="O24" s="387"/>
      <c r="P24" s="388"/>
    </row>
    <row r="25" spans="1:16" ht="3" customHeight="1" thickBot="1" x14ac:dyDescent="0.25">
      <c r="B25" s="181"/>
      <c r="C25" s="182"/>
      <c r="D25" s="182"/>
      <c r="E25" s="182"/>
      <c r="F25" s="182"/>
      <c r="G25" s="182"/>
      <c r="H25" s="182"/>
      <c r="I25" s="182"/>
      <c r="J25" s="182"/>
      <c r="K25" s="182"/>
      <c r="L25" s="182"/>
      <c r="M25" s="182"/>
      <c r="N25" s="182"/>
      <c r="O25" s="182"/>
      <c r="P25" s="183"/>
    </row>
    <row r="26" spans="1:16" ht="27" customHeight="1" thickBot="1" x14ac:dyDescent="0.25">
      <c r="B26" s="7" t="s">
        <v>2</v>
      </c>
      <c r="C26" s="102">
        <v>0.06</v>
      </c>
      <c r="D26" s="287" t="s">
        <v>286</v>
      </c>
      <c r="E26" s="287"/>
      <c r="F26" s="287"/>
      <c r="G26" s="287"/>
      <c r="H26" s="287"/>
      <c r="I26" s="287"/>
      <c r="J26" s="287"/>
      <c r="K26" s="101">
        <v>0.8</v>
      </c>
      <c r="L26" s="287" t="s">
        <v>287</v>
      </c>
      <c r="M26" s="287"/>
      <c r="N26" s="287"/>
      <c r="O26" s="287"/>
      <c r="P26" s="288"/>
    </row>
    <row r="27" spans="1:16" ht="3" customHeight="1" thickBot="1" x14ac:dyDescent="0.25">
      <c r="B27" s="201"/>
      <c r="C27" s="202"/>
      <c r="D27" s="202"/>
      <c r="E27" s="202"/>
      <c r="F27" s="202"/>
      <c r="G27" s="202"/>
      <c r="H27" s="202"/>
      <c r="I27" s="202"/>
      <c r="J27" s="202"/>
      <c r="K27" s="202"/>
      <c r="L27" s="202"/>
      <c r="M27" s="202"/>
      <c r="N27" s="202"/>
      <c r="O27" s="202"/>
      <c r="P27" s="203"/>
    </row>
    <row r="28" spans="1:16" ht="12.75" customHeight="1" thickBot="1" x14ac:dyDescent="0.25">
      <c r="B28" s="7" t="s">
        <v>13</v>
      </c>
      <c r="C28" s="9" t="s">
        <v>14</v>
      </c>
      <c r="D28" s="204" t="s">
        <v>288</v>
      </c>
      <c r="E28" s="205"/>
      <c r="F28" s="205"/>
      <c r="G28" s="206"/>
      <c r="H28" s="207" t="s">
        <v>15</v>
      </c>
      <c r="I28" s="207"/>
      <c r="J28" s="207"/>
      <c r="K28" s="204" t="s">
        <v>289</v>
      </c>
      <c r="L28" s="205"/>
      <c r="M28" s="206"/>
      <c r="N28" s="208" t="s">
        <v>16</v>
      </c>
      <c r="O28" s="209"/>
      <c r="P28" s="93" t="s">
        <v>290</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13.5" thickBot="1" x14ac:dyDescent="0.25">
      <c r="B32" s="34" t="s">
        <v>4</v>
      </c>
      <c r="C32" s="197" t="s">
        <v>48</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6.25" thickBot="1" x14ac:dyDescent="0.25">
      <c r="B34" s="34" t="s">
        <v>22</v>
      </c>
      <c r="C34" s="197" t="s">
        <v>48</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48</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81" customHeight="1" x14ac:dyDescent="0.2">
      <c r="B40" s="47" t="s">
        <v>284</v>
      </c>
      <c r="C40" s="228" t="s">
        <v>272</v>
      </c>
      <c r="D40" s="229"/>
      <c r="E40" s="229"/>
      <c r="F40" s="229"/>
      <c r="G40" s="230"/>
      <c r="H40" s="231" t="s">
        <v>129</v>
      </c>
      <c r="I40" s="232"/>
      <c r="J40" s="232"/>
      <c r="K40" s="232"/>
      <c r="L40" s="233"/>
      <c r="M40" s="219" t="s">
        <v>291</v>
      </c>
      <c r="N40" s="220"/>
      <c r="O40" s="220"/>
      <c r="P40" s="221"/>
    </row>
    <row r="41" spans="2:16" ht="78.75" customHeight="1" thickBot="1" x14ac:dyDescent="0.25">
      <c r="B41" s="49" t="s">
        <v>271</v>
      </c>
      <c r="C41" s="216" t="s">
        <v>272</v>
      </c>
      <c r="D41" s="217"/>
      <c r="E41" s="217"/>
      <c r="F41" s="217"/>
      <c r="G41" s="218"/>
      <c r="H41" s="216" t="s">
        <v>129</v>
      </c>
      <c r="I41" s="217"/>
      <c r="J41" s="217"/>
      <c r="K41" s="217"/>
      <c r="L41" s="218"/>
      <c r="M41" s="225"/>
      <c r="N41" s="226"/>
      <c r="O41" s="226"/>
      <c r="P41" s="227"/>
    </row>
    <row r="42" spans="2:16" ht="3" customHeight="1" thickBot="1" x14ac:dyDescent="0.25">
      <c r="B42" s="11"/>
      <c r="C42" s="11"/>
      <c r="D42" s="11"/>
      <c r="E42" s="11"/>
      <c r="F42" s="11"/>
      <c r="G42" s="11"/>
      <c r="H42" s="11"/>
      <c r="I42" s="11"/>
      <c r="J42" s="11"/>
      <c r="K42" s="11"/>
      <c r="L42" s="11"/>
      <c r="M42" s="11"/>
      <c r="N42" s="11"/>
      <c r="O42" s="11"/>
      <c r="P42" s="11"/>
    </row>
    <row r="43" spans="2:16" ht="13.5" customHeight="1" thickBot="1" x14ac:dyDescent="0.25">
      <c r="B43" s="190" t="s">
        <v>8</v>
      </c>
      <c r="C43" s="191"/>
      <c r="D43" s="191"/>
      <c r="E43" s="191"/>
      <c r="F43" s="191"/>
      <c r="G43" s="191"/>
      <c r="H43" s="191"/>
      <c r="I43" s="191"/>
      <c r="J43" s="191"/>
      <c r="K43" s="191"/>
      <c r="L43" s="191"/>
      <c r="M43" s="191"/>
      <c r="N43" s="191"/>
      <c r="O43" s="191"/>
      <c r="P43" s="192"/>
    </row>
    <row r="44" spans="2:16" ht="3" customHeight="1" thickBot="1" x14ac:dyDescent="0.25">
      <c r="B44" s="12"/>
      <c r="C44" s="13"/>
      <c r="D44" s="13"/>
      <c r="E44" s="13"/>
      <c r="F44" s="13"/>
      <c r="G44" s="13"/>
      <c r="H44" s="13"/>
      <c r="I44" s="13"/>
      <c r="J44" s="13"/>
      <c r="K44" s="13"/>
      <c r="L44" s="13"/>
      <c r="M44" s="13"/>
      <c r="N44" s="13"/>
      <c r="O44" s="13"/>
      <c r="P44" s="14"/>
    </row>
    <row r="45" spans="2:16" x14ac:dyDescent="0.2">
      <c r="B45" s="240" t="s">
        <v>20</v>
      </c>
      <c r="C45" s="15" t="s">
        <v>9</v>
      </c>
      <c r="D45" s="16" t="s">
        <v>66</v>
      </c>
      <c r="E45" s="16" t="s">
        <v>67</v>
      </c>
      <c r="F45" s="16" t="s">
        <v>68</v>
      </c>
      <c r="G45" s="16" t="s">
        <v>69</v>
      </c>
      <c r="H45" s="16" t="s">
        <v>70</v>
      </c>
      <c r="I45" s="16" t="s">
        <v>71</v>
      </c>
      <c r="J45" s="16" t="s">
        <v>72</v>
      </c>
      <c r="K45" s="16" t="s">
        <v>73</v>
      </c>
      <c r="L45" s="16" t="s">
        <v>74</v>
      </c>
      <c r="M45" s="16" t="s">
        <v>75</v>
      </c>
      <c r="N45" s="16" t="s">
        <v>76</v>
      </c>
      <c r="O45" s="17" t="s">
        <v>77</v>
      </c>
      <c r="P45" s="18" t="s">
        <v>292</v>
      </c>
    </row>
    <row r="46" spans="2:16" x14ac:dyDescent="0.2">
      <c r="B46" s="241"/>
      <c r="C46" s="50" t="s">
        <v>167</v>
      </c>
      <c r="D46" s="83"/>
      <c r="E46" s="83"/>
      <c r="F46" s="83">
        <v>0.06</v>
      </c>
      <c r="G46" s="83"/>
      <c r="H46" s="83"/>
      <c r="I46" s="83">
        <v>0.06</v>
      </c>
      <c r="J46" s="83"/>
      <c r="K46" s="83"/>
      <c r="L46" s="83">
        <v>0.8</v>
      </c>
      <c r="M46" s="83"/>
      <c r="N46" s="83"/>
      <c r="O46" s="83">
        <v>0.6</v>
      </c>
      <c r="P46" s="89">
        <f>+O46</f>
        <v>0.6</v>
      </c>
    </row>
    <row r="47" spans="2:16" x14ac:dyDescent="0.2">
      <c r="B47" s="241"/>
      <c r="C47" s="51" t="s">
        <v>229</v>
      </c>
      <c r="D47" s="83"/>
      <c r="E47" s="83"/>
      <c r="F47" s="83">
        <f>+'7. Registro gestión cartera con'!D15</f>
        <v>0.08</v>
      </c>
      <c r="G47" s="83"/>
      <c r="H47" s="83"/>
      <c r="I47" s="83">
        <f>+'7. Registro gestión cartera con'!F15</f>
        <v>0.04</v>
      </c>
      <c r="J47" s="83"/>
      <c r="K47" s="83"/>
      <c r="L47" s="83">
        <f>+'7. Registro gestión cartera con'!H15</f>
        <v>0.04</v>
      </c>
      <c r="M47" s="83"/>
      <c r="N47" s="83"/>
      <c r="O47" s="83">
        <f>+'7. Registro gestión cartera con'!J15</f>
        <v>0.3258069496425578</v>
      </c>
      <c r="P47" s="89">
        <f>+'7. Registro gestión cartera con'!L15</f>
        <v>0.12145173741063944</v>
      </c>
    </row>
    <row r="48" spans="2:16" ht="13.5" thickBot="1" x14ac:dyDescent="0.25">
      <c r="B48" s="242"/>
      <c r="C48" s="56" t="s">
        <v>230</v>
      </c>
      <c r="D48" s="85"/>
      <c r="E48" s="85"/>
      <c r="F48" s="85">
        <f>+F47/F46</f>
        <v>1.3333333333333335</v>
      </c>
      <c r="G48" s="85"/>
      <c r="H48" s="85"/>
      <c r="I48" s="85">
        <f>+I47/I46</f>
        <v>0.66666666666666674</v>
      </c>
      <c r="J48" s="85"/>
      <c r="K48" s="85"/>
      <c r="L48" s="85">
        <f>+L47/L46</f>
        <v>4.9999999999999996E-2</v>
      </c>
      <c r="M48" s="85"/>
      <c r="N48" s="85"/>
      <c r="O48" s="85">
        <f>+O47/O46</f>
        <v>0.54301158273759631</v>
      </c>
      <c r="P48" s="90">
        <f>+P47/P46</f>
        <v>0.20241956235106576</v>
      </c>
    </row>
    <row r="49" spans="2:16" ht="3" customHeight="1" thickBot="1" x14ac:dyDescent="0.25">
      <c r="B49" s="54">
        <v>0.9</v>
      </c>
      <c r="C49" s="52"/>
      <c r="D49" s="52"/>
      <c r="E49" s="52"/>
      <c r="F49" s="53">
        <f>+$C$26</f>
        <v>0.06</v>
      </c>
      <c r="G49" s="52"/>
      <c r="H49" s="52"/>
      <c r="I49" s="53">
        <f>+$C$26</f>
        <v>0.06</v>
      </c>
      <c r="J49" s="52"/>
      <c r="K49" s="52"/>
      <c r="L49" s="53">
        <f>+$C$26</f>
        <v>0.06</v>
      </c>
      <c r="M49" s="52"/>
      <c r="N49" s="52"/>
      <c r="O49" s="53">
        <f>+$C$26</f>
        <v>0.06</v>
      </c>
      <c r="P49" s="53">
        <f>+$C$26</f>
        <v>0.06</v>
      </c>
    </row>
    <row r="50" spans="2:16" ht="22.5" customHeight="1" thickBot="1" x14ac:dyDescent="0.25">
      <c r="B50" s="253" t="s">
        <v>123</v>
      </c>
      <c r="C50" s="254"/>
      <c r="D50" s="254"/>
      <c r="E50" s="254"/>
      <c r="F50" s="254"/>
      <c r="G50" s="254"/>
      <c r="H50" s="254"/>
      <c r="I50" s="254"/>
      <c r="J50" s="254"/>
      <c r="K50" s="254"/>
      <c r="L50" s="254"/>
      <c r="M50" s="254"/>
      <c r="N50" s="254"/>
      <c r="O50" s="254"/>
      <c r="P50" s="255"/>
    </row>
    <row r="51" spans="2:16" x14ac:dyDescent="0.2">
      <c r="B51" s="243"/>
      <c r="C51" s="244"/>
      <c r="D51" s="244"/>
      <c r="E51" s="244"/>
      <c r="F51" s="244"/>
      <c r="G51" s="244"/>
      <c r="H51" s="244"/>
      <c r="I51" s="244"/>
      <c r="J51" s="244"/>
      <c r="K51" s="244"/>
      <c r="L51" s="244"/>
      <c r="M51" s="244"/>
      <c r="N51" s="244"/>
      <c r="O51" s="244"/>
      <c r="P51" s="245"/>
    </row>
    <row r="52" spans="2:16" x14ac:dyDescent="0.2">
      <c r="B52" s="246"/>
      <c r="C52" s="247"/>
      <c r="D52" s="247"/>
      <c r="E52" s="247"/>
      <c r="F52" s="247"/>
      <c r="G52" s="247"/>
      <c r="H52" s="247"/>
      <c r="I52" s="247"/>
      <c r="J52" s="247"/>
      <c r="K52" s="247"/>
      <c r="L52" s="247"/>
      <c r="M52" s="247"/>
      <c r="N52" s="247"/>
      <c r="O52" s="247"/>
      <c r="P52" s="248"/>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x14ac:dyDescent="0.2">
      <c r="B65" s="246"/>
      <c r="C65" s="247"/>
      <c r="D65" s="247"/>
      <c r="E65" s="247"/>
      <c r="F65" s="247"/>
      <c r="G65" s="247"/>
      <c r="H65" s="247"/>
      <c r="I65" s="247"/>
      <c r="J65" s="247"/>
      <c r="K65" s="247"/>
      <c r="L65" s="247"/>
      <c r="M65" s="247"/>
      <c r="N65" s="247"/>
      <c r="O65" s="247"/>
      <c r="P65" s="248"/>
    </row>
    <row r="66" spans="1:19" ht="13.5" thickBot="1" x14ac:dyDescent="0.25">
      <c r="B66" s="249"/>
      <c r="C66" s="250"/>
      <c r="D66" s="250"/>
      <c r="E66" s="250"/>
      <c r="F66" s="250"/>
      <c r="G66" s="250"/>
      <c r="H66" s="250"/>
      <c r="I66" s="250"/>
      <c r="J66" s="250"/>
      <c r="K66" s="250"/>
      <c r="L66" s="250"/>
      <c r="M66" s="250"/>
      <c r="N66" s="250"/>
      <c r="O66" s="250"/>
      <c r="P66" s="251"/>
    </row>
    <row r="67" spans="1:19" s="8" customFormat="1" ht="3" customHeight="1" thickBot="1" x14ac:dyDescent="0.25">
      <c r="A67" s="252"/>
      <c r="B67" s="252"/>
      <c r="C67" s="252"/>
      <c r="D67" s="252"/>
      <c r="E67" s="252"/>
      <c r="F67" s="252"/>
      <c r="G67" s="252"/>
      <c r="H67" s="252"/>
      <c r="I67" s="252"/>
      <c r="J67" s="252"/>
      <c r="K67" s="252"/>
      <c r="L67" s="252"/>
      <c r="M67" s="252"/>
      <c r="N67" s="252"/>
      <c r="O67" s="252"/>
      <c r="P67" s="252"/>
      <c r="Q67" s="252"/>
      <c r="S67" s="19"/>
    </row>
    <row r="68" spans="1:19" ht="15" customHeight="1" x14ac:dyDescent="0.2">
      <c r="B68" s="240" t="s">
        <v>5</v>
      </c>
      <c r="C68" s="237" t="s">
        <v>96</v>
      </c>
      <c r="D68" s="238"/>
      <c r="E68" s="238"/>
      <c r="F68" s="238"/>
      <c r="G68" s="238"/>
      <c r="H68" s="238"/>
      <c r="I68" s="238"/>
      <c r="J68" s="238"/>
      <c r="K68" s="238"/>
      <c r="L68" s="238"/>
      <c r="M68" s="238"/>
      <c r="N68" s="238"/>
      <c r="O68" s="238"/>
      <c r="P68" s="239"/>
    </row>
    <row r="69" spans="1:19" ht="49.5" customHeight="1" x14ac:dyDescent="0.2">
      <c r="B69" s="241"/>
      <c r="C69" s="261" t="s">
        <v>308</v>
      </c>
      <c r="D69" s="262"/>
      <c r="E69" s="262"/>
      <c r="F69" s="262"/>
      <c r="G69" s="262"/>
      <c r="H69" s="262"/>
      <c r="I69" s="262"/>
      <c r="J69" s="262"/>
      <c r="K69" s="262"/>
      <c r="L69" s="262"/>
      <c r="M69" s="262"/>
      <c r="N69" s="262"/>
      <c r="O69" s="262"/>
      <c r="P69" s="263"/>
    </row>
    <row r="70" spans="1:19" ht="15" customHeight="1" x14ac:dyDescent="0.2">
      <c r="B70" s="241"/>
      <c r="C70" s="264" t="s">
        <v>97</v>
      </c>
      <c r="D70" s="265"/>
      <c r="E70" s="265"/>
      <c r="F70" s="265"/>
      <c r="G70" s="265"/>
      <c r="H70" s="265"/>
      <c r="I70" s="265"/>
      <c r="J70" s="265"/>
      <c r="K70" s="265"/>
      <c r="L70" s="265"/>
      <c r="M70" s="265"/>
      <c r="N70" s="265"/>
      <c r="O70" s="265"/>
      <c r="P70" s="266"/>
    </row>
    <row r="71" spans="1:19" ht="49.5" customHeight="1" x14ac:dyDescent="0.2">
      <c r="B71" s="241"/>
      <c r="C71" s="261" t="s">
        <v>307</v>
      </c>
      <c r="D71" s="262"/>
      <c r="E71" s="262"/>
      <c r="F71" s="262"/>
      <c r="G71" s="262"/>
      <c r="H71" s="262"/>
      <c r="I71" s="262"/>
      <c r="J71" s="262"/>
      <c r="K71" s="262"/>
      <c r="L71" s="262"/>
      <c r="M71" s="262"/>
      <c r="N71" s="262"/>
      <c r="O71" s="262"/>
      <c r="P71" s="263"/>
    </row>
    <row r="72" spans="1:19" ht="18" customHeight="1" x14ac:dyDescent="0.2">
      <c r="B72" s="241"/>
      <c r="C72" s="264" t="s">
        <v>98</v>
      </c>
      <c r="D72" s="265"/>
      <c r="E72" s="265"/>
      <c r="F72" s="265"/>
      <c r="G72" s="265"/>
      <c r="H72" s="265"/>
      <c r="I72" s="265"/>
      <c r="J72" s="265"/>
      <c r="K72" s="265"/>
      <c r="L72" s="265"/>
      <c r="M72" s="265"/>
      <c r="N72" s="265"/>
      <c r="O72" s="265"/>
      <c r="P72" s="266"/>
    </row>
    <row r="73" spans="1:19" ht="49.5" customHeight="1" x14ac:dyDescent="0.2">
      <c r="B73" s="241"/>
      <c r="C73" s="261" t="s">
        <v>329</v>
      </c>
      <c r="D73" s="262"/>
      <c r="E73" s="262"/>
      <c r="F73" s="262"/>
      <c r="G73" s="262"/>
      <c r="H73" s="262"/>
      <c r="I73" s="262"/>
      <c r="J73" s="262"/>
      <c r="K73" s="262"/>
      <c r="L73" s="262"/>
      <c r="M73" s="262"/>
      <c r="N73" s="262"/>
      <c r="O73" s="262"/>
      <c r="P73" s="263"/>
    </row>
    <row r="74" spans="1:19" ht="17.25" customHeight="1" x14ac:dyDescent="0.2">
      <c r="B74" s="241"/>
      <c r="C74" s="264" t="s">
        <v>99</v>
      </c>
      <c r="D74" s="265"/>
      <c r="E74" s="265"/>
      <c r="F74" s="265"/>
      <c r="G74" s="265"/>
      <c r="H74" s="265"/>
      <c r="I74" s="265"/>
      <c r="J74" s="265"/>
      <c r="K74" s="265"/>
      <c r="L74" s="265"/>
      <c r="M74" s="265"/>
      <c r="N74" s="265"/>
      <c r="O74" s="265"/>
      <c r="P74" s="266"/>
    </row>
    <row r="75" spans="1:19" ht="49.5" customHeight="1" thickBot="1" x14ac:dyDescent="0.25">
      <c r="B75" s="242"/>
      <c r="C75" s="267" t="s">
        <v>330</v>
      </c>
      <c r="D75" s="268"/>
      <c r="E75" s="268"/>
      <c r="F75" s="268"/>
      <c r="G75" s="268"/>
      <c r="H75" s="268"/>
      <c r="I75" s="268"/>
      <c r="J75" s="268"/>
      <c r="K75" s="268"/>
      <c r="L75" s="268"/>
      <c r="M75" s="268"/>
      <c r="N75" s="268"/>
      <c r="O75" s="268"/>
      <c r="P75" s="269"/>
    </row>
    <row r="76" spans="1:19" ht="30.75" customHeight="1" thickBot="1" x14ac:dyDescent="0.25">
      <c r="B76" s="7" t="s">
        <v>41</v>
      </c>
      <c r="C76" s="193" t="s">
        <v>138</v>
      </c>
      <c r="D76" s="155"/>
      <c r="E76" s="155"/>
      <c r="F76" s="155"/>
      <c r="G76" s="155"/>
      <c r="H76" s="155"/>
      <c r="I76" s="155"/>
      <c r="J76" s="155"/>
      <c r="K76" s="155"/>
      <c r="L76" s="155"/>
      <c r="M76" s="155"/>
      <c r="N76" s="155"/>
      <c r="O76" s="155"/>
      <c r="P76" s="156"/>
    </row>
    <row r="77" spans="1:19" ht="27.75" customHeight="1" thickBot="1" x14ac:dyDescent="0.25">
      <c r="B77" s="7" t="s">
        <v>54</v>
      </c>
      <c r="C77" s="259" t="s">
        <v>55</v>
      </c>
      <c r="D77" s="259"/>
      <c r="E77" s="259"/>
      <c r="F77" s="259"/>
      <c r="G77" s="259"/>
      <c r="H77" s="259"/>
      <c r="I77" s="259"/>
      <c r="J77" s="259"/>
      <c r="K77" s="259"/>
      <c r="L77" s="259"/>
      <c r="M77" s="259"/>
      <c r="N77" s="259"/>
      <c r="O77" s="259"/>
      <c r="P77" s="260"/>
    </row>
    <row r="80" spans="1:19" x14ac:dyDescent="0.2">
      <c r="C80" s="20"/>
    </row>
    <row r="81" spans="2:15" hidden="1" x14ac:dyDescent="0.2">
      <c r="C81" s="1">
        <v>2018</v>
      </c>
    </row>
    <row r="82" spans="2:15" hidden="1" x14ac:dyDescent="0.2">
      <c r="C82" s="1">
        <v>2019</v>
      </c>
    </row>
    <row r="88" spans="2:15" s="2" customFormat="1" x14ac:dyDescent="0.2"/>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1"/>
      <c r="C92" s="21"/>
      <c r="D92" s="21"/>
      <c r="E92" s="21"/>
      <c r="F92" s="21"/>
      <c r="G92" s="21"/>
      <c r="H92" s="21"/>
      <c r="I92" s="21"/>
      <c r="J92" s="21"/>
      <c r="K92" s="21"/>
      <c r="L92" s="21"/>
      <c r="M92" s="21"/>
      <c r="N92" s="21"/>
      <c r="O92" s="21"/>
    </row>
    <row r="93" spans="2:15" s="2" customFormat="1" x14ac:dyDescent="0.2">
      <c r="B93" s="22"/>
      <c r="C93" s="22"/>
      <c r="D93" s="22"/>
      <c r="E93" s="22"/>
      <c r="F93" s="22"/>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row>
    <row r="99" spans="2:17" s="2" customFormat="1" x14ac:dyDescent="0.2">
      <c r="B99" s="22"/>
      <c r="C99" s="22"/>
      <c r="D99" s="22"/>
      <c r="E99" s="22"/>
      <c r="F99" s="22"/>
      <c r="G99" s="21"/>
      <c r="H99" s="21"/>
      <c r="I99" s="21"/>
      <c r="J99" s="21"/>
      <c r="K99" s="21"/>
      <c r="L99" s="21"/>
      <c r="M99" s="21"/>
      <c r="N99" s="21"/>
      <c r="O99" s="21"/>
      <c r="P99" s="23"/>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row>
    <row r="102" spans="2:17" s="2" customFormat="1" x14ac:dyDescent="0.2">
      <c r="B102" s="22"/>
      <c r="C102" s="22"/>
      <c r="D102" s="22"/>
      <c r="E102" s="22"/>
      <c r="F102" s="22"/>
      <c r="G102" s="21"/>
      <c r="H102" s="21"/>
      <c r="I102" s="21"/>
      <c r="J102" s="21"/>
      <c r="K102" s="21"/>
      <c r="L102" s="21"/>
      <c r="M102" s="21"/>
      <c r="N102" s="21"/>
      <c r="O102" s="21"/>
      <c r="P102" s="23"/>
      <c r="Q102" s="24" t="s">
        <v>46</v>
      </c>
    </row>
    <row r="103" spans="2:17" s="2" customFormat="1" x14ac:dyDescent="0.2">
      <c r="B103" s="25"/>
      <c r="C103" s="25"/>
      <c r="D103" s="22"/>
      <c r="E103" s="22"/>
      <c r="F103" s="22"/>
      <c r="G103" s="21"/>
      <c r="H103" s="21"/>
      <c r="I103" s="21"/>
      <c r="J103" s="21"/>
      <c r="K103" s="21"/>
      <c r="L103" s="21"/>
      <c r="M103" s="21"/>
      <c r="N103" s="21"/>
      <c r="O103" s="21"/>
      <c r="P103" s="23"/>
      <c r="Q103" s="24" t="s">
        <v>47</v>
      </c>
    </row>
    <row r="104" spans="2:17" s="2" customFormat="1" x14ac:dyDescent="0.2">
      <c r="B104" s="25"/>
      <c r="C104" s="25"/>
      <c r="D104" s="22"/>
      <c r="E104" s="22"/>
      <c r="F104" s="22"/>
      <c r="G104" s="21"/>
      <c r="H104" s="21"/>
      <c r="I104" s="21"/>
      <c r="J104" s="21"/>
      <c r="K104" s="21"/>
      <c r="L104" s="21"/>
      <c r="M104" s="21"/>
      <c r="N104" s="21"/>
      <c r="O104" s="21"/>
      <c r="P104" s="23"/>
      <c r="Q104" s="24" t="s">
        <v>49</v>
      </c>
    </row>
    <row r="105" spans="2:17" s="2" customFormat="1" x14ac:dyDescent="0.2">
      <c r="B105" s="25"/>
      <c r="C105" s="25"/>
      <c r="D105" s="22"/>
      <c r="E105" s="22"/>
      <c r="F105" s="22"/>
      <c r="G105" s="21"/>
      <c r="H105" s="21"/>
      <c r="I105" s="21"/>
      <c r="J105" s="21"/>
      <c r="K105" s="21"/>
      <c r="L105" s="21"/>
      <c r="M105" s="21"/>
      <c r="N105" s="21"/>
      <c r="O105" s="21"/>
      <c r="P105" s="23"/>
      <c r="Q105" s="24" t="s">
        <v>48</v>
      </c>
    </row>
    <row r="106" spans="2:17" s="2" customFormat="1" x14ac:dyDescent="0.2">
      <c r="B106" s="22"/>
      <c r="C106" s="25"/>
      <c r="D106" s="22"/>
      <c r="E106" s="22"/>
      <c r="F106" s="22"/>
      <c r="G106" s="21"/>
      <c r="H106" s="21"/>
      <c r="I106" s="21"/>
      <c r="J106" s="21"/>
      <c r="K106" s="21"/>
      <c r="L106" s="21"/>
      <c r="M106" s="26"/>
      <c r="N106" s="21"/>
      <c r="O106" s="21"/>
      <c r="P106" s="23"/>
      <c r="Q106" s="24" t="s">
        <v>50</v>
      </c>
    </row>
    <row r="107" spans="2:17" s="2" customFormat="1" x14ac:dyDescent="0.2">
      <c r="B107" s="22"/>
      <c r="C107" s="25"/>
      <c r="D107" s="22"/>
      <c r="E107" s="22"/>
      <c r="F107" s="22"/>
      <c r="G107" s="21"/>
      <c r="H107" s="21"/>
      <c r="I107" s="21"/>
      <c r="J107" s="21"/>
      <c r="K107" s="21"/>
      <c r="L107" s="21"/>
      <c r="M107" s="21"/>
      <c r="N107" s="21" t="s">
        <v>45</v>
      </c>
      <c r="O107" s="21"/>
      <c r="P107" s="23"/>
      <c r="Q107" s="24" t="s">
        <v>51</v>
      </c>
    </row>
    <row r="108" spans="2:17" s="2" customFormat="1" x14ac:dyDescent="0.2">
      <c r="B108" s="22"/>
      <c r="C108" s="25"/>
      <c r="D108" s="22"/>
      <c r="E108" s="22"/>
      <c r="F108" s="22"/>
      <c r="G108" s="21"/>
      <c r="H108" s="21"/>
      <c r="I108" s="21"/>
      <c r="J108" s="21"/>
      <c r="K108" s="21"/>
      <c r="L108" s="21"/>
      <c r="M108" s="21"/>
      <c r="N108" s="21"/>
      <c r="O108" s="21"/>
      <c r="P108" s="23"/>
    </row>
    <row r="109" spans="2:17" s="2" customFormat="1" x14ac:dyDescent="0.2">
      <c r="B109" s="22"/>
      <c r="C109" s="25"/>
      <c r="D109" s="22"/>
      <c r="E109" s="22"/>
      <c r="F109" s="22"/>
      <c r="G109" s="21"/>
      <c r="H109" s="21"/>
      <c r="I109" s="21"/>
      <c r="J109" s="21"/>
      <c r="K109" s="21"/>
      <c r="L109" s="21"/>
      <c r="M109" s="21"/>
      <c r="N109" s="21"/>
      <c r="O109" s="21"/>
      <c r="P109" s="23"/>
    </row>
    <row r="110" spans="2:17" s="2" customFormat="1" x14ac:dyDescent="0.2">
      <c r="B110" s="22"/>
      <c r="C110" s="22"/>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row>
    <row r="112" spans="2:17" s="2" customFormat="1" x14ac:dyDescent="0.2">
      <c r="B112" s="22"/>
      <c r="C112" s="22"/>
      <c r="D112" s="22"/>
      <c r="E112" s="22"/>
      <c r="F112" s="22"/>
      <c r="G112" s="21"/>
      <c r="H112" s="21"/>
      <c r="I112" s="21"/>
      <c r="J112" s="21"/>
      <c r="K112" s="21"/>
      <c r="L112" s="21"/>
      <c r="M112" s="21"/>
      <c r="N112" s="21"/>
      <c r="O112" s="21"/>
      <c r="P112" s="23"/>
      <c r="Q112" s="24">
        <v>2015</v>
      </c>
    </row>
    <row r="113" spans="2:17" s="2" customFormat="1" ht="12.75" customHeight="1" x14ac:dyDescent="0.2">
      <c r="B113" s="22"/>
      <c r="C113" s="22"/>
      <c r="D113" s="22"/>
      <c r="E113" s="22"/>
      <c r="F113" s="22"/>
      <c r="G113" s="21"/>
      <c r="H113" s="21"/>
      <c r="I113" s="21"/>
      <c r="J113" s="21"/>
      <c r="K113" s="21"/>
      <c r="L113" s="21"/>
      <c r="M113" s="21"/>
      <c r="N113" s="21"/>
      <c r="O113" s="21"/>
      <c r="Q113" s="24">
        <v>2016</v>
      </c>
    </row>
    <row r="114" spans="2:17" s="2" customFormat="1" x14ac:dyDescent="0.2">
      <c r="B114" s="22"/>
      <c r="C114" s="22"/>
      <c r="D114" s="22"/>
      <c r="E114" s="22"/>
      <c r="F114" s="22"/>
      <c r="G114" s="21"/>
      <c r="H114" s="21"/>
      <c r="I114" s="21"/>
      <c r="J114" s="21"/>
      <c r="K114" s="21"/>
      <c r="L114" s="21"/>
      <c r="M114" s="21"/>
      <c r="N114" s="21"/>
      <c r="O114" s="21"/>
      <c r="Q114" s="24">
        <v>2017</v>
      </c>
    </row>
    <row r="115" spans="2:17" s="2" customFormat="1" x14ac:dyDescent="0.2">
      <c r="B115" s="22"/>
      <c r="C115" s="22"/>
      <c r="D115" s="22"/>
      <c r="E115" s="22"/>
      <c r="F115" s="22"/>
      <c r="G115" s="21"/>
      <c r="H115" s="21"/>
      <c r="I115" s="21"/>
      <c r="J115" s="21"/>
      <c r="K115" s="21"/>
      <c r="L115" s="21"/>
      <c r="M115" s="21"/>
      <c r="N115" s="21"/>
      <c r="O115" s="21"/>
      <c r="Q115" s="24">
        <v>2018</v>
      </c>
    </row>
    <row r="116" spans="2:17" s="2" customFormat="1" x14ac:dyDescent="0.2">
      <c r="B116" s="22"/>
      <c r="C116" s="22"/>
      <c r="D116" s="22"/>
      <c r="E116" s="22"/>
      <c r="F116" s="22"/>
      <c r="G116" s="21"/>
      <c r="H116" s="21"/>
      <c r="I116" s="21"/>
      <c r="J116" s="21"/>
      <c r="K116" s="21"/>
      <c r="L116" s="21"/>
      <c r="M116" s="21"/>
      <c r="N116" s="21"/>
      <c r="O116" s="21"/>
    </row>
    <row r="117" spans="2:17" s="2" customFormat="1" x14ac:dyDescent="0.2">
      <c r="B117" s="22"/>
      <c r="C117" s="22"/>
      <c r="D117" s="22"/>
      <c r="E117" s="22"/>
      <c r="F117" s="22"/>
      <c r="G117" s="21"/>
      <c r="H117" s="21"/>
      <c r="I117" s="21"/>
      <c r="J117" s="21"/>
      <c r="K117" s="21"/>
      <c r="L117" s="21"/>
      <c r="M117" s="21"/>
      <c r="N117" s="21"/>
      <c r="O117" s="21"/>
    </row>
    <row r="118" spans="2:17" s="2" customFormat="1" x14ac:dyDescent="0.2">
      <c r="B118" s="27"/>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7"/>
      <c r="C124" s="22"/>
      <c r="D124" s="22"/>
      <c r="E124" s="22"/>
      <c r="F124" s="22"/>
      <c r="G124" s="21"/>
      <c r="H124" s="21"/>
      <c r="I124" s="21"/>
      <c r="J124" s="21"/>
      <c r="K124" s="21"/>
      <c r="L124" s="21"/>
      <c r="M124" s="21"/>
      <c r="N124" s="21"/>
      <c r="O124" s="21"/>
    </row>
    <row r="125" spans="2:17" s="2" customFormat="1" x14ac:dyDescent="0.2">
      <c r="B125" s="28"/>
      <c r="C125" s="22"/>
      <c r="D125" s="22"/>
      <c r="E125" s="22"/>
      <c r="F125" s="22"/>
      <c r="G125" s="21"/>
      <c r="H125" s="21"/>
      <c r="I125" s="21"/>
      <c r="J125" s="21"/>
      <c r="K125" s="21"/>
      <c r="L125" s="21"/>
      <c r="M125" s="21"/>
      <c r="N125" s="21"/>
      <c r="O125" s="21"/>
    </row>
    <row r="126" spans="2:17" s="2" customFormat="1" x14ac:dyDescent="0.2">
      <c r="B126" s="28"/>
      <c r="C126" s="22"/>
      <c r="D126" s="22"/>
      <c r="E126" s="22"/>
      <c r="F126" s="22"/>
      <c r="G126" s="21"/>
      <c r="H126" s="21"/>
      <c r="I126" s="21"/>
      <c r="J126" s="21"/>
      <c r="K126" s="21"/>
      <c r="L126" s="21"/>
      <c r="M126" s="21"/>
      <c r="N126" s="21"/>
      <c r="O126" s="21"/>
    </row>
    <row r="127" spans="2:17" s="2" customFormat="1" x14ac:dyDescent="0.2">
      <c r="B127" s="22"/>
      <c r="C127" s="22"/>
      <c r="D127" s="22"/>
      <c r="E127" s="22"/>
      <c r="F127" s="22"/>
      <c r="G127" s="21"/>
      <c r="H127" s="21"/>
      <c r="I127" s="21"/>
      <c r="J127" s="21"/>
      <c r="K127" s="21"/>
      <c r="L127" s="21"/>
      <c r="M127" s="21"/>
      <c r="N127" s="21"/>
      <c r="O127" s="21"/>
    </row>
    <row r="128" spans="2:17" s="2" customFormat="1" x14ac:dyDescent="0.2">
      <c r="B128" s="29" t="s">
        <v>115</v>
      </c>
      <c r="C128" s="22"/>
      <c r="D128" s="22"/>
      <c r="E128" s="22"/>
      <c r="F128" s="22"/>
      <c r="G128" s="21"/>
      <c r="H128" s="21"/>
      <c r="I128" s="21"/>
      <c r="J128" s="21"/>
      <c r="K128" s="21"/>
      <c r="L128" s="21"/>
      <c r="M128" s="21"/>
      <c r="N128" s="21"/>
      <c r="O128" s="21"/>
    </row>
    <row r="129" spans="2:19" s="2" customFormat="1" x14ac:dyDescent="0.2">
      <c r="B129" s="29" t="s">
        <v>116</v>
      </c>
      <c r="C129" s="22"/>
      <c r="D129" s="22"/>
      <c r="E129" s="22"/>
      <c r="F129" s="22"/>
      <c r="G129" s="21"/>
      <c r="H129" s="21"/>
      <c r="I129" s="21"/>
      <c r="J129" s="21"/>
      <c r="K129" s="21"/>
      <c r="L129" s="21"/>
      <c r="M129" s="21"/>
      <c r="N129" s="21"/>
      <c r="O129" s="21"/>
    </row>
    <row r="130" spans="2:19" s="2" customFormat="1" x14ac:dyDescent="0.2">
      <c r="B130" s="29" t="s">
        <v>117</v>
      </c>
      <c r="C130" s="22"/>
      <c r="D130" s="22"/>
      <c r="E130" s="22"/>
      <c r="F130" s="22"/>
      <c r="G130" s="21"/>
      <c r="H130" s="21"/>
      <c r="I130" s="21"/>
      <c r="J130" s="21"/>
      <c r="K130" s="21"/>
      <c r="L130" s="21"/>
      <c r="M130" s="21"/>
      <c r="N130" s="21"/>
      <c r="O130" s="21"/>
    </row>
    <row r="131" spans="2:19" s="2" customFormat="1" x14ac:dyDescent="0.2">
      <c r="B131" s="29" t="s">
        <v>118</v>
      </c>
      <c r="C131" s="22"/>
      <c r="D131" s="22"/>
      <c r="E131" s="22"/>
      <c r="F131" s="22"/>
      <c r="G131" s="21"/>
      <c r="H131" s="21"/>
      <c r="I131" s="21"/>
      <c r="J131" s="21"/>
      <c r="K131" s="21"/>
      <c r="L131" s="21"/>
      <c r="M131" s="21"/>
      <c r="N131" s="21"/>
      <c r="O131" s="21"/>
    </row>
    <row r="132" spans="2:19" s="2" customFormat="1" x14ac:dyDescent="0.2">
      <c r="B132" s="29" t="s">
        <v>119</v>
      </c>
      <c r="C132" s="22"/>
      <c r="D132" s="22"/>
      <c r="E132" s="22"/>
      <c r="F132" s="22"/>
      <c r="G132" s="21"/>
      <c r="H132" s="21"/>
      <c r="I132" s="21"/>
      <c r="J132" s="21"/>
      <c r="K132" s="21"/>
      <c r="L132" s="21"/>
      <c r="M132" s="21"/>
      <c r="N132" s="21"/>
      <c r="O132" s="21"/>
    </row>
    <row r="133" spans="2:19" s="2" customFormat="1" x14ac:dyDescent="0.2">
      <c r="B133" s="29" t="s">
        <v>120</v>
      </c>
      <c r="C133" s="22"/>
      <c r="D133" s="22"/>
      <c r="E133" s="22"/>
      <c r="F133" s="22"/>
      <c r="G133" s="21"/>
      <c r="H133" s="21"/>
      <c r="I133" s="21"/>
      <c r="J133" s="21"/>
      <c r="K133" s="21"/>
      <c r="L133" s="21"/>
      <c r="M133" s="21"/>
      <c r="N133" s="21"/>
      <c r="O133" s="21"/>
    </row>
    <row r="134" spans="2:19" s="2" customFormat="1" x14ac:dyDescent="0.2">
      <c r="B134" s="29" t="s">
        <v>121</v>
      </c>
      <c r="C134" s="22"/>
      <c r="D134" s="22"/>
      <c r="E134" s="22"/>
      <c r="F134" s="22"/>
      <c r="G134" s="21"/>
      <c r="H134" s="21"/>
      <c r="I134" s="21"/>
      <c r="J134" s="21"/>
      <c r="K134" s="21"/>
      <c r="L134" s="21"/>
      <c r="M134" s="21"/>
      <c r="N134" s="21"/>
      <c r="O134" s="21"/>
    </row>
    <row r="135" spans="2:19" s="2" customFormat="1" x14ac:dyDescent="0.2">
      <c r="B135" s="30"/>
      <c r="C135" s="22"/>
      <c r="D135" s="22"/>
      <c r="E135" s="22"/>
      <c r="F135" s="22"/>
      <c r="G135" s="21"/>
      <c r="H135" s="21"/>
      <c r="I135" s="21"/>
      <c r="J135" s="21"/>
      <c r="K135" s="21"/>
      <c r="L135" s="21"/>
      <c r="M135" s="21"/>
      <c r="N135" s="21"/>
      <c r="O135" s="21"/>
    </row>
    <row r="136" spans="2:19" s="2" customFormat="1" x14ac:dyDescent="0.2">
      <c r="B136" s="27"/>
      <c r="C136" s="22"/>
      <c r="D136" s="22"/>
      <c r="E136" s="22"/>
      <c r="F136" s="22"/>
      <c r="G136" s="21"/>
      <c r="H136" s="21"/>
      <c r="I136" s="21"/>
      <c r="J136" s="21"/>
      <c r="K136" s="21"/>
      <c r="L136" s="21"/>
      <c r="M136" s="21"/>
      <c r="N136" s="21"/>
      <c r="O136" s="21"/>
    </row>
    <row r="137" spans="2:19" x14ac:dyDescent="0.2">
      <c r="B137" s="27"/>
      <c r="C137" s="22"/>
      <c r="D137" s="22"/>
      <c r="E137" s="22"/>
      <c r="F137" s="22"/>
      <c r="G137" s="21"/>
      <c r="H137" s="21"/>
      <c r="I137" s="21"/>
      <c r="J137" s="21"/>
      <c r="K137" s="21"/>
      <c r="L137" s="21"/>
      <c r="M137" s="21"/>
      <c r="N137" s="21"/>
      <c r="O137" s="21"/>
      <c r="P137" s="2"/>
      <c r="S137" s="1"/>
    </row>
    <row r="138" spans="2:19" hidden="1" x14ac:dyDescent="0.2">
      <c r="B138" s="22" t="s">
        <v>26</v>
      </c>
      <c r="C138" s="22"/>
      <c r="D138" s="22"/>
      <c r="E138" s="22"/>
      <c r="F138" s="22"/>
      <c r="G138" s="21"/>
      <c r="H138" s="21"/>
      <c r="I138" s="21"/>
      <c r="J138" s="21"/>
      <c r="K138" s="21"/>
      <c r="L138" s="21"/>
      <c r="M138" s="21"/>
      <c r="N138" s="21"/>
      <c r="O138" s="21"/>
      <c r="P138" s="2"/>
      <c r="S138" s="1"/>
    </row>
    <row r="139" spans="2:19" hidden="1" x14ac:dyDescent="0.2">
      <c r="B139" s="25" t="s">
        <v>34</v>
      </c>
      <c r="C139" s="22"/>
      <c r="D139" s="22"/>
      <c r="E139" s="22"/>
      <c r="F139" s="22"/>
      <c r="G139" s="21"/>
      <c r="H139" s="21"/>
      <c r="I139" s="21"/>
      <c r="J139" s="21"/>
      <c r="K139" s="21"/>
      <c r="L139" s="21"/>
      <c r="M139" s="21"/>
      <c r="N139" s="21"/>
      <c r="O139" s="21"/>
      <c r="P139" s="2"/>
      <c r="S139" s="1"/>
    </row>
    <row r="140" spans="2:19" hidden="1" x14ac:dyDescent="0.2">
      <c r="B140" s="25" t="s">
        <v>83</v>
      </c>
      <c r="C140" s="22"/>
      <c r="D140" s="22"/>
      <c r="E140" s="22"/>
      <c r="F140" s="22"/>
      <c r="G140" s="21"/>
      <c r="H140" s="21"/>
      <c r="I140" s="21"/>
      <c r="J140" s="21"/>
      <c r="K140" s="21"/>
      <c r="L140" s="21"/>
      <c r="M140" s="21"/>
      <c r="N140" s="21"/>
      <c r="O140" s="21"/>
      <c r="P140" s="2"/>
      <c r="S140" s="1"/>
    </row>
    <row r="141" spans="2:19" hidden="1" x14ac:dyDescent="0.2">
      <c r="B141" s="25" t="s">
        <v>27</v>
      </c>
      <c r="C141" s="22"/>
      <c r="D141" s="22"/>
      <c r="E141" s="22"/>
      <c r="F141" s="22"/>
      <c r="G141" s="21"/>
      <c r="H141" s="21"/>
      <c r="I141" s="21"/>
      <c r="J141" s="21"/>
      <c r="K141" s="21"/>
      <c r="L141" s="21"/>
      <c r="M141" s="21"/>
      <c r="N141" s="21"/>
      <c r="O141" s="21"/>
      <c r="P141" s="2"/>
      <c r="S141" s="1"/>
    </row>
    <row r="142" spans="2:19" hidden="1" x14ac:dyDescent="0.2">
      <c r="B142" s="25" t="s">
        <v>89</v>
      </c>
      <c r="C142" s="22"/>
      <c r="D142" s="22"/>
      <c r="E142" s="22"/>
      <c r="F142" s="22"/>
      <c r="G142" s="21"/>
      <c r="H142" s="21"/>
      <c r="I142" s="21"/>
      <c r="J142" s="21"/>
      <c r="K142" s="21"/>
      <c r="L142" s="21"/>
      <c r="M142" s="21"/>
      <c r="N142" s="21"/>
      <c r="O142" s="21"/>
      <c r="P142" s="2"/>
      <c r="S142" s="1"/>
    </row>
    <row r="143" spans="2:19" hidden="1" x14ac:dyDescent="0.2">
      <c r="B143" s="25" t="s">
        <v>112</v>
      </c>
      <c r="C143" s="22"/>
      <c r="D143" s="22"/>
      <c r="E143" s="22"/>
      <c r="F143" s="22"/>
      <c r="G143" s="21"/>
      <c r="H143" s="21"/>
      <c r="I143" s="21"/>
      <c r="J143" s="21"/>
      <c r="K143" s="21"/>
      <c r="L143" s="21"/>
      <c r="M143" s="21"/>
      <c r="N143" s="21"/>
      <c r="O143" s="21"/>
      <c r="P143" s="2"/>
      <c r="S143" s="1"/>
    </row>
    <row r="144" spans="2:19" hidden="1" x14ac:dyDescent="0.2">
      <c r="B144" s="25" t="s">
        <v>91</v>
      </c>
      <c r="C144" s="22"/>
      <c r="D144" s="22"/>
      <c r="E144" s="22"/>
      <c r="F144" s="22"/>
      <c r="G144" s="21"/>
      <c r="H144" s="21"/>
      <c r="I144" s="21"/>
      <c r="J144" s="21"/>
      <c r="K144" s="21"/>
      <c r="L144" s="21"/>
      <c r="M144" s="21"/>
      <c r="N144" s="21"/>
      <c r="O144" s="21"/>
      <c r="P144" s="2"/>
      <c r="S144" s="1"/>
    </row>
    <row r="145" spans="2:19" hidden="1" x14ac:dyDescent="0.2">
      <c r="B145" s="25" t="s">
        <v>32</v>
      </c>
      <c r="C145" s="22"/>
      <c r="D145" s="22"/>
      <c r="E145" s="22"/>
      <c r="F145" s="22"/>
      <c r="G145" s="21"/>
      <c r="H145" s="21"/>
      <c r="I145" s="21"/>
      <c r="J145" s="21"/>
      <c r="K145" s="21"/>
      <c r="L145" s="21"/>
      <c r="M145" s="21"/>
      <c r="N145" s="21"/>
      <c r="O145" s="21"/>
      <c r="P145" s="2"/>
      <c r="S145" s="1"/>
    </row>
    <row r="146" spans="2:19" hidden="1" x14ac:dyDescent="0.2">
      <c r="B146" s="25" t="s">
        <v>80</v>
      </c>
      <c r="C146" s="22"/>
      <c r="D146" s="22"/>
      <c r="E146" s="22"/>
      <c r="F146" s="22"/>
      <c r="G146" s="21"/>
      <c r="H146" s="21"/>
      <c r="I146" s="21"/>
      <c r="J146" s="21"/>
      <c r="K146" s="21"/>
      <c r="L146" s="21"/>
      <c r="M146" s="21"/>
      <c r="N146" s="21"/>
      <c r="O146" s="21"/>
      <c r="P146" s="2"/>
      <c r="S146" s="1"/>
    </row>
    <row r="147" spans="2:19" hidden="1" x14ac:dyDescent="0.2">
      <c r="B147" s="25" t="s">
        <v>84</v>
      </c>
      <c r="C147" s="22"/>
      <c r="D147" s="22"/>
      <c r="E147" s="22"/>
      <c r="F147" s="22"/>
      <c r="G147" s="21"/>
      <c r="H147" s="21"/>
      <c r="I147" s="21"/>
      <c r="J147" s="21"/>
      <c r="K147" s="21"/>
      <c r="L147" s="21"/>
      <c r="M147" s="21"/>
      <c r="N147" s="21"/>
      <c r="O147" s="21"/>
      <c r="P147" s="2"/>
      <c r="S147" s="1"/>
    </row>
    <row r="148" spans="2:19" ht="25.5" hidden="1" x14ac:dyDescent="0.2">
      <c r="B148" s="31" t="s">
        <v>108</v>
      </c>
      <c r="C148" s="22"/>
      <c r="D148" s="22"/>
      <c r="E148" s="22"/>
      <c r="F148" s="22"/>
      <c r="G148" s="21"/>
      <c r="H148" s="21"/>
      <c r="I148" s="21"/>
      <c r="J148" s="21"/>
      <c r="K148" s="21"/>
      <c r="L148" s="21"/>
      <c r="M148" s="21"/>
      <c r="N148" s="21"/>
      <c r="O148" s="21"/>
      <c r="P148" s="2"/>
    </row>
    <row r="149" spans="2:19" hidden="1" x14ac:dyDescent="0.2">
      <c r="B149" s="25" t="s">
        <v>82</v>
      </c>
      <c r="C149" s="22"/>
      <c r="D149" s="22"/>
      <c r="E149" s="22"/>
      <c r="F149" s="22"/>
      <c r="G149" s="21"/>
      <c r="H149" s="21"/>
      <c r="I149" s="21"/>
      <c r="J149" s="21"/>
      <c r="K149" s="21"/>
      <c r="L149" s="21"/>
      <c r="M149" s="21"/>
      <c r="N149" s="21"/>
      <c r="O149" s="21"/>
      <c r="P149" s="2"/>
    </row>
    <row r="150" spans="2:19" hidden="1" x14ac:dyDescent="0.2">
      <c r="B150" s="25" t="s">
        <v>87</v>
      </c>
      <c r="C150" s="22"/>
      <c r="D150" s="22"/>
      <c r="E150" s="22"/>
      <c r="F150" s="22"/>
      <c r="G150" s="21"/>
      <c r="H150" s="21"/>
      <c r="I150" s="21"/>
      <c r="J150" s="21"/>
      <c r="K150" s="21"/>
      <c r="L150" s="21"/>
      <c r="M150" s="21"/>
      <c r="N150" s="21"/>
      <c r="O150" s="21"/>
      <c r="P150" s="2"/>
    </row>
    <row r="151" spans="2:19" hidden="1" x14ac:dyDescent="0.2">
      <c r="B151" s="25" t="s">
        <v>90</v>
      </c>
      <c r="C151" s="22"/>
      <c r="D151" s="22"/>
      <c r="E151" s="22"/>
      <c r="F151" s="22"/>
      <c r="G151" s="21"/>
      <c r="H151" s="21"/>
      <c r="I151" s="21"/>
      <c r="J151" s="21"/>
      <c r="K151" s="21"/>
      <c r="L151" s="21"/>
      <c r="M151" s="21"/>
      <c r="N151" s="21"/>
      <c r="O151" s="21"/>
      <c r="P151" s="2"/>
    </row>
    <row r="152" spans="2:19" hidden="1" x14ac:dyDescent="0.2">
      <c r="B152" s="25" t="s">
        <v>88</v>
      </c>
      <c r="C152" s="22"/>
      <c r="D152" s="22"/>
      <c r="E152" s="22"/>
      <c r="F152" s="22"/>
      <c r="G152" s="21"/>
      <c r="H152" s="21"/>
      <c r="I152" s="21"/>
      <c r="J152" s="21"/>
      <c r="K152" s="21"/>
      <c r="L152" s="21"/>
      <c r="M152" s="21"/>
      <c r="N152" s="21"/>
      <c r="O152" s="21"/>
      <c r="P152" s="2"/>
    </row>
    <row r="153" spans="2:19" hidden="1" x14ac:dyDescent="0.2">
      <c r="B153" s="25" t="s">
        <v>85</v>
      </c>
      <c r="C153" s="22"/>
      <c r="D153" s="22"/>
      <c r="E153" s="22"/>
      <c r="F153" s="22"/>
      <c r="G153" s="21"/>
      <c r="H153" s="21"/>
      <c r="I153" s="21"/>
      <c r="J153" s="21"/>
      <c r="K153" s="21"/>
      <c r="L153" s="21"/>
      <c r="M153" s="21"/>
      <c r="N153" s="21"/>
      <c r="O153" s="21"/>
      <c r="P153" s="2"/>
    </row>
    <row r="154" spans="2:19" hidden="1" x14ac:dyDescent="0.2">
      <c r="B154" s="25" t="s">
        <v>78</v>
      </c>
      <c r="C154" s="22"/>
      <c r="D154" s="22"/>
      <c r="E154" s="22"/>
      <c r="F154" s="22"/>
      <c r="G154" s="21"/>
      <c r="H154" s="21"/>
      <c r="I154" s="21"/>
      <c r="J154" s="21"/>
      <c r="K154" s="21"/>
      <c r="L154" s="21"/>
      <c r="M154" s="21"/>
      <c r="N154" s="21"/>
      <c r="O154" s="21"/>
      <c r="P154" s="2"/>
    </row>
    <row r="155" spans="2:19" hidden="1" x14ac:dyDescent="0.2">
      <c r="B155" s="25" t="s">
        <v>86</v>
      </c>
      <c r="C155" s="22"/>
      <c r="D155" s="22"/>
      <c r="E155" s="22"/>
      <c r="F155" s="22"/>
      <c r="G155" s="21"/>
      <c r="H155" s="21"/>
      <c r="I155" s="21"/>
      <c r="J155" s="21"/>
      <c r="K155" s="21"/>
      <c r="L155" s="21"/>
      <c r="M155" s="21"/>
      <c r="N155" s="21"/>
      <c r="O155" s="21"/>
      <c r="P155" s="2"/>
    </row>
    <row r="156" spans="2:19" hidden="1" x14ac:dyDescent="0.2">
      <c r="B156" s="25" t="s">
        <v>79</v>
      </c>
      <c r="C156" s="22"/>
      <c r="D156" s="22"/>
      <c r="E156" s="22"/>
      <c r="F156" s="22"/>
      <c r="G156" s="21"/>
      <c r="H156" s="21"/>
      <c r="I156" s="21"/>
      <c r="J156" s="21"/>
      <c r="K156" s="21"/>
      <c r="L156" s="21"/>
      <c r="M156" s="21"/>
      <c r="N156" s="21"/>
      <c r="O156" s="21"/>
      <c r="P156" s="2"/>
    </row>
    <row r="157" spans="2:19" hidden="1" x14ac:dyDescent="0.2">
      <c r="B157" s="25" t="s">
        <v>81</v>
      </c>
      <c r="C157" s="22"/>
      <c r="D157" s="22"/>
      <c r="E157" s="22"/>
      <c r="F157" s="22"/>
      <c r="G157" s="21"/>
      <c r="H157" s="21"/>
      <c r="I157" s="21"/>
      <c r="J157" s="21"/>
      <c r="K157" s="21"/>
      <c r="L157" s="21"/>
      <c r="M157" s="21"/>
      <c r="N157" s="21"/>
      <c r="O157" s="21"/>
      <c r="P157" s="2"/>
    </row>
    <row r="158" spans="2:19" hidden="1" x14ac:dyDescent="0.2">
      <c r="B158" s="25" t="s">
        <v>30</v>
      </c>
      <c r="C158" s="22"/>
      <c r="D158" s="22"/>
      <c r="E158" s="22"/>
      <c r="F158" s="22"/>
      <c r="G158" s="21"/>
      <c r="H158" s="21"/>
      <c r="I158" s="21"/>
      <c r="J158" s="21"/>
      <c r="K158" s="21"/>
      <c r="L158" s="21"/>
      <c r="M158" s="21"/>
      <c r="N158" s="21"/>
      <c r="O158" s="21"/>
      <c r="P158" s="2"/>
    </row>
    <row r="159" spans="2:19" hidden="1" x14ac:dyDescent="0.2">
      <c r="B159" s="25" t="s">
        <v>33</v>
      </c>
      <c r="C159" s="22"/>
      <c r="D159" s="22"/>
      <c r="E159" s="22"/>
      <c r="F159" s="22"/>
      <c r="G159" s="21"/>
      <c r="H159" s="21"/>
      <c r="I159" s="21"/>
      <c r="J159" s="21"/>
      <c r="K159" s="21"/>
      <c r="L159" s="21"/>
      <c r="M159" s="21"/>
      <c r="N159" s="21"/>
      <c r="O159" s="21"/>
      <c r="P159" s="2"/>
    </row>
    <row r="160" spans="2:19" hidden="1" x14ac:dyDescent="0.2">
      <c r="B160" s="25" t="s">
        <v>29</v>
      </c>
      <c r="C160" s="22"/>
      <c r="D160" s="22"/>
      <c r="E160" s="22"/>
      <c r="F160" s="22"/>
      <c r="G160" s="21"/>
      <c r="H160" s="21"/>
      <c r="I160" s="21"/>
      <c r="J160" s="21"/>
      <c r="K160" s="21"/>
      <c r="L160" s="21"/>
      <c r="M160" s="21"/>
      <c r="N160" s="21"/>
      <c r="O160" s="21"/>
      <c r="P160" s="2"/>
    </row>
    <row r="161" spans="2:16" hidden="1" x14ac:dyDescent="0.2">
      <c r="B161" s="25" t="s">
        <v>31</v>
      </c>
      <c r="C161" s="22"/>
      <c r="D161" s="22"/>
      <c r="E161" s="22"/>
      <c r="F161" s="22"/>
      <c r="G161" s="21"/>
      <c r="H161" s="21"/>
      <c r="I161" s="21"/>
      <c r="J161" s="21"/>
      <c r="K161" s="21"/>
      <c r="L161" s="21"/>
      <c r="M161" s="21"/>
      <c r="N161" s="21"/>
      <c r="O161" s="21"/>
      <c r="P161" s="2"/>
    </row>
    <row r="162" spans="2:16" hidden="1" x14ac:dyDescent="0.2">
      <c r="B162" s="25" t="s">
        <v>64</v>
      </c>
      <c r="C162" s="22"/>
      <c r="D162" s="22"/>
      <c r="E162" s="22"/>
      <c r="F162" s="22"/>
      <c r="G162" s="21"/>
      <c r="H162" s="21"/>
      <c r="I162" s="21"/>
      <c r="J162" s="21"/>
      <c r="K162" s="21"/>
      <c r="L162" s="21"/>
      <c r="M162" s="21"/>
      <c r="N162" s="21"/>
      <c r="O162" s="21"/>
      <c r="P162" s="2"/>
    </row>
    <row r="163" spans="2:16" hidden="1" x14ac:dyDescent="0.2">
      <c r="B163" s="25" t="s">
        <v>63</v>
      </c>
      <c r="C163" s="22"/>
      <c r="D163" s="22"/>
      <c r="E163" s="22"/>
      <c r="F163" s="22"/>
      <c r="G163" s="21"/>
      <c r="H163" s="21"/>
      <c r="I163" s="21"/>
      <c r="J163" s="21"/>
      <c r="K163" s="21"/>
      <c r="L163" s="21"/>
      <c r="M163" s="21"/>
      <c r="N163" s="21"/>
      <c r="O163" s="21"/>
      <c r="P163" s="2"/>
    </row>
    <row r="164" spans="2:16" hidden="1" x14ac:dyDescent="0.2">
      <c r="B164" s="25" t="s">
        <v>28</v>
      </c>
      <c r="C164" s="22"/>
      <c r="D164" s="22"/>
      <c r="E164" s="22"/>
      <c r="F164" s="22"/>
      <c r="G164" s="21"/>
      <c r="H164" s="21"/>
      <c r="I164" s="21"/>
      <c r="J164" s="21"/>
      <c r="K164" s="21"/>
      <c r="L164" s="21"/>
      <c r="M164" s="21"/>
      <c r="N164" s="21"/>
      <c r="O164" s="21"/>
      <c r="P164" s="2"/>
    </row>
    <row r="165" spans="2:16" hidden="1" x14ac:dyDescent="0.2">
      <c r="B165" s="25" t="s">
        <v>62</v>
      </c>
      <c r="C165" s="22"/>
      <c r="D165" s="22"/>
      <c r="E165" s="22"/>
      <c r="F165" s="22"/>
      <c r="G165" s="21"/>
      <c r="H165" s="21"/>
      <c r="I165" s="21"/>
      <c r="J165" s="21"/>
      <c r="K165" s="21"/>
      <c r="L165" s="21"/>
      <c r="M165" s="21"/>
      <c r="N165" s="21"/>
      <c r="O165" s="21"/>
      <c r="P165" s="2"/>
    </row>
    <row r="166" spans="2:16" x14ac:dyDescent="0.2">
      <c r="B166" s="22"/>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x14ac:dyDescent="0.2">
      <c r="B168" s="22"/>
      <c r="C168" s="22"/>
      <c r="D168" s="22"/>
      <c r="E168" s="22"/>
      <c r="F168" s="22"/>
      <c r="G168" s="21"/>
      <c r="H168" s="21"/>
      <c r="I168" s="21"/>
      <c r="J168" s="21"/>
      <c r="K168" s="21"/>
      <c r="L168" s="21"/>
      <c r="M168" s="21"/>
      <c r="N168" s="21"/>
      <c r="O168" s="21"/>
      <c r="P168" s="2"/>
    </row>
    <row r="169" spans="2:16" hidden="1" x14ac:dyDescent="0.2">
      <c r="B169" s="22" t="s">
        <v>109</v>
      </c>
      <c r="C169" s="22"/>
      <c r="D169" s="22"/>
      <c r="E169" s="22"/>
      <c r="F169" s="22"/>
      <c r="G169" s="21"/>
      <c r="H169" s="21"/>
      <c r="I169" s="21"/>
      <c r="J169" s="21"/>
      <c r="K169" s="21"/>
      <c r="L169" s="21"/>
      <c r="M169" s="21"/>
      <c r="N169" s="21"/>
      <c r="O169" s="21"/>
      <c r="P169" s="2"/>
    </row>
    <row r="170" spans="2:16" hidden="1" x14ac:dyDescent="0.2">
      <c r="B170" s="25" t="s">
        <v>44</v>
      </c>
      <c r="C170" s="22"/>
      <c r="D170" s="22"/>
      <c r="E170" s="22"/>
      <c r="F170" s="22"/>
      <c r="G170" s="21"/>
      <c r="H170" s="21"/>
      <c r="I170" s="21"/>
      <c r="J170" s="21"/>
      <c r="K170" s="21"/>
      <c r="L170" s="21"/>
      <c r="M170" s="21"/>
      <c r="N170" s="21"/>
      <c r="O170" s="21"/>
    </row>
    <row r="171" spans="2:16" hidden="1" x14ac:dyDescent="0.2">
      <c r="B171" s="25" t="s">
        <v>55</v>
      </c>
      <c r="C171" s="22"/>
      <c r="D171" s="22"/>
      <c r="E171" s="22"/>
      <c r="F171" s="22"/>
      <c r="G171" s="21"/>
      <c r="H171" s="21"/>
      <c r="I171" s="21"/>
      <c r="J171" s="21"/>
      <c r="K171" s="21"/>
      <c r="L171" s="21"/>
      <c r="M171" s="21"/>
      <c r="N171" s="21"/>
      <c r="O171" s="21"/>
    </row>
    <row r="172" spans="2:16" x14ac:dyDescent="0.2">
      <c r="B172" s="21"/>
      <c r="C172" s="22"/>
      <c r="D172" s="22"/>
      <c r="E172" s="22"/>
      <c r="F172" s="22"/>
      <c r="G172" s="21"/>
      <c r="H172" s="21"/>
      <c r="I172" s="21"/>
      <c r="J172" s="21"/>
      <c r="K172" s="21"/>
      <c r="L172" s="21"/>
      <c r="M172" s="21"/>
      <c r="N172" s="21"/>
      <c r="O172" s="21"/>
    </row>
    <row r="173" spans="2:16" x14ac:dyDescent="0.2">
      <c r="B173" s="32"/>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x14ac:dyDescent="0.2">
      <c r="B177" s="32"/>
      <c r="C177" s="22"/>
      <c r="D177" s="22"/>
      <c r="E177" s="22"/>
      <c r="F177" s="22"/>
      <c r="G177" s="21"/>
      <c r="H177" s="21"/>
      <c r="I177" s="21"/>
      <c r="J177" s="21"/>
      <c r="K177" s="21"/>
      <c r="L177" s="21"/>
      <c r="M177" s="21"/>
      <c r="N177" s="21"/>
      <c r="O177" s="21"/>
    </row>
    <row r="178" spans="2:15" s="2" customFormat="1" ht="25.5" hidden="1" x14ac:dyDescent="0.2">
      <c r="B178" s="27" t="s">
        <v>114</v>
      </c>
      <c r="C178" s="22"/>
      <c r="D178" s="22"/>
      <c r="E178" s="22"/>
      <c r="F178" s="22"/>
      <c r="G178" s="22"/>
      <c r="H178" s="22"/>
      <c r="I178" s="22"/>
      <c r="J178" s="22"/>
      <c r="K178" s="22"/>
      <c r="L178" s="22"/>
      <c r="M178" s="22"/>
      <c r="N178" s="22"/>
      <c r="O178" s="22"/>
    </row>
    <row r="179" spans="2:15" s="2" customFormat="1" hidden="1" x14ac:dyDescent="0.2">
      <c r="B179" s="28" t="s">
        <v>113</v>
      </c>
      <c r="C179" s="22"/>
      <c r="D179" s="22"/>
      <c r="E179" s="22"/>
      <c r="F179" s="22"/>
      <c r="G179" s="22"/>
      <c r="H179" s="22"/>
      <c r="I179" s="22"/>
      <c r="J179" s="22"/>
      <c r="K179" s="22"/>
      <c r="L179" s="22"/>
      <c r="M179" s="22"/>
      <c r="N179" s="22"/>
      <c r="O179" s="22"/>
    </row>
    <row r="180" spans="2:15" s="2" customFormat="1" ht="38.25" hidden="1" x14ac:dyDescent="0.2">
      <c r="B180" s="33" t="s">
        <v>52</v>
      </c>
    </row>
    <row r="181" spans="2:15" s="2" customFormat="1" ht="51" hidden="1" x14ac:dyDescent="0.2">
      <c r="B181" s="33" t="s">
        <v>103</v>
      </c>
    </row>
    <row r="182" spans="2:15" s="2" customFormat="1" ht="51" hidden="1" x14ac:dyDescent="0.2">
      <c r="B182" s="33" t="s">
        <v>104</v>
      </c>
    </row>
    <row r="183" spans="2:15" s="2" customFormat="1" ht="76.5" hidden="1" x14ac:dyDescent="0.2">
      <c r="B183" s="33" t="s">
        <v>105</v>
      </c>
    </row>
    <row r="184" spans="2:15" s="2" customFormat="1" ht="63.75" hidden="1" x14ac:dyDescent="0.2">
      <c r="B184" s="33" t="s">
        <v>106</v>
      </c>
    </row>
    <row r="185" spans="2:15" s="2" customFormat="1" ht="38.25" hidden="1" x14ac:dyDescent="0.2">
      <c r="B185" s="33" t="s">
        <v>107</v>
      </c>
    </row>
    <row r="186" spans="2:15" s="2" customFormat="1" ht="38.25" hidden="1" x14ac:dyDescent="0.2">
      <c r="B186" s="33" t="s">
        <v>92</v>
      </c>
    </row>
    <row r="187" spans="2:15" s="2" customFormat="1" hidden="1" x14ac:dyDescent="0.2">
      <c r="B187" s="33" t="s">
        <v>65</v>
      </c>
    </row>
  </sheetData>
  <mergeCells count="60">
    <mergeCell ref="C76:P76"/>
    <mergeCell ref="C77:P77"/>
    <mergeCell ref="L26:P26"/>
    <mergeCell ref="D26:J26"/>
    <mergeCell ref="A67:Q67"/>
    <mergeCell ref="B68:B75"/>
    <mergeCell ref="C68:P68"/>
    <mergeCell ref="C69:P69"/>
    <mergeCell ref="C70:P70"/>
    <mergeCell ref="C71:P71"/>
    <mergeCell ref="C72:P72"/>
    <mergeCell ref="C73:P73"/>
    <mergeCell ref="C74:P74"/>
    <mergeCell ref="C75:P75"/>
    <mergeCell ref="C41:G41"/>
    <mergeCell ref="H41:L41"/>
    <mergeCell ref="B43:P43"/>
    <mergeCell ref="B45:B48"/>
    <mergeCell ref="B50:P50"/>
    <mergeCell ref="B51:P66"/>
    <mergeCell ref="C36:P36"/>
    <mergeCell ref="B38:P38"/>
    <mergeCell ref="C39:G39"/>
    <mergeCell ref="H39:L39"/>
    <mergeCell ref="M39:P39"/>
    <mergeCell ref="C40:G40"/>
    <mergeCell ref="H40:L40"/>
    <mergeCell ref="M40:P41"/>
    <mergeCell ref="B35:P35"/>
    <mergeCell ref="B27:P27"/>
    <mergeCell ref="D28:G28"/>
    <mergeCell ref="H28:J28"/>
    <mergeCell ref="K28:M28"/>
    <mergeCell ref="N28:O28"/>
    <mergeCell ref="C30:P30"/>
    <mergeCell ref="B31:P31"/>
    <mergeCell ref="C32:P32"/>
    <mergeCell ref="B33:P33"/>
    <mergeCell ref="C34:P34"/>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conditionalFormatting sqref="P48">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18:P18" xr:uid="{9D1F8E65-8A8D-49E4-910C-4461409CF599}">
      <formula1>$B$128:$B$134</formula1>
    </dataValidation>
    <dataValidation type="list" allowBlank="1" showInputMessage="1" showErrorMessage="1" sqref="C32:P32 C36:P36 C34:P34" xr:uid="{A784253B-DD78-4E9C-85DF-1F380D2CC034}">
      <formula1>$Q$102:$Q$107</formula1>
    </dataValidation>
    <dataValidation type="list" allowBlank="1" showInputMessage="1" showErrorMessage="1" sqref="N10:P10" xr:uid="{B9009CEE-AA1B-4621-AA41-E5311A1B1BB9}">
      <formula1>"Economicos,Eficiencia,Eficacia, Efectividad,Calidad"</formula1>
    </dataValidation>
    <dataValidation type="list" allowBlank="1" showInputMessage="1" showErrorMessage="1" sqref="C10:I10" xr:uid="{F2D2BBDA-7B90-451A-A581-6C6798771E01}">
      <formula1>"2024,2025,2026,2027,2028,2029"</formula1>
    </dataValidation>
    <dataValidation type="list" allowBlank="1" showInputMessage="1" showErrorMessage="1" sqref="C12:P12" xr:uid="{831916A7-D35B-4F04-A190-048D818A5825}">
      <formula1>$B$139:$B$165</formula1>
    </dataValidation>
    <dataValidation type="list" allowBlank="1" showInputMessage="1" showErrorMessage="1" sqref="C77:P77" xr:uid="{381AFCF6-2DA4-4AC7-B81F-40C8860F1C67}">
      <formula1>$B$170:$B$171</formula1>
    </dataValidation>
  </dataValidation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EF2CE-D5F6-4E45-94A5-92B4AB581A10}">
  <dimension ref="B1:V150"/>
  <sheetViews>
    <sheetView showGridLines="0" zoomScale="80" zoomScaleNormal="80" workbookViewId="0">
      <selection activeCell="B10" sqref="B10:L15"/>
    </sheetView>
  </sheetViews>
  <sheetFormatPr baseColWidth="10" defaultRowHeight="30" customHeight="1" x14ac:dyDescent="0.2"/>
  <cols>
    <col min="1" max="1" width="5.28515625" style="8" customWidth="1"/>
    <col min="2" max="2" width="28.5703125" style="45" customWidth="1"/>
    <col min="3" max="3" width="27" style="8" bestFit="1" customWidth="1"/>
    <col min="4" max="4" width="26.5703125" style="8" customWidth="1"/>
    <col min="5" max="5" width="25" style="8" customWidth="1"/>
    <col min="6" max="6" width="27.28515625" style="8" customWidth="1"/>
    <col min="7" max="7" width="27.85546875" style="8" customWidth="1"/>
    <col min="8" max="9" width="22" style="8" bestFit="1" customWidth="1"/>
    <col min="10" max="10" width="25.5703125" style="8" customWidth="1"/>
    <col min="11" max="11" width="26.140625" style="8" customWidth="1"/>
    <col min="12" max="12" width="21.140625" style="8" customWidth="1"/>
    <col min="13" max="13" width="5.28515625" style="8" customWidth="1"/>
    <col min="14" max="14" width="10.7109375" style="8" customWidth="1"/>
    <col min="15" max="15" width="27.5703125" style="8" bestFit="1" customWidth="1"/>
    <col min="16" max="18" width="11.42578125" style="8"/>
    <col min="19" max="19" width="11.42578125" style="2" hidden="1" customWidth="1"/>
    <col min="20" max="16384" width="11.42578125" style="8"/>
  </cols>
  <sheetData>
    <row r="1" spans="2:22" ht="20.25" customHeight="1" x14ac:dyDescent="0.2"/>
    <row r="2" spans="2:22" ht="30" customHeight="1" x14ac:dyDescent="0.25">
      <c r="B2" s="270"/>
      <c r="C2" s="271" t="s">
        <v>35</v>
      </c>
      <c r="D2" s="272"/>
      <c r="E2" s="272"/>
      <c r="F2" s="272"/>
      <c r="G2" s="272"/>
      <c r="H2" s="272"/>
      <c r="I2" s="272"/>
      <c r="J2" s="272"/>
      <c r="K2" s="272"/>
      <c r="L2" s="272"/>
      <c r="M2" s="273"/>
      <c r="N2" s="274" t="s">
        <v>36</v>
      </c>
      <c r="O2" s="274"/>
      <c r="P2" s="35"/>
      <c r="Q2" s="35"/>
      <c r="T2" s="35"/>
      <c r="U2" s="35"/>
      <c r="V2" s="35"/>
    </row>
    <row r="3" spans="2:22" ht="30" customHeight="1" x14ac:dyDescent="0.25">
      <c r="B3" s="270"/>
      <c r="C3" s="271" t="s">
        <v>56</v>
      </c>
      <c r="D3" s="272"/>
      <c r="E3" s="272"/>
      <c r="F3" s="272"/>
      <c r="G3" s="272"/>
      <c r="H3" s="272"/>
      <c r="I3" s="272"/>
      <c r="J3" s="272"/>
      <c r="K3" s="272"/>
      <c r="L3" s="272"/>
      <c r="M3" s="273"/>
      <c r="N3" s="274" t="s">
        <v>110</v>
      </c>
      <c r="O3" s="274"/>
      <c r="P3" s="35"/>
      <c r="Q3" s="35"/>
      <c r="S3" s="3">
        <v>0.8</v>
      </c>
      <c r="T3" s="35"/>
      <c r="U3" s="35"/>
      <c r="V3" s="35"/>
    </row>
    <row r="4" spans="2:22" ht="30" customHeight="1" x14ac:dyDescent="0.25">
      <c r="B4" s="270"/>
      <c r="C4" s="271" t="s">
        <v>57</v>
      </c>
      <c r="D4" s="272"/>
      <c r="E4" s="272"/>
      <c r="F4" s="272"/>
      <c r="G4" s="272"/>
      <c r="H4" s="272"/>
      <c r="I4" s="272"/>
      <c r="J4" s="272"/>
      <c r="K4" s="272"/>
      <c r="L4" s="272"/>
      <c r="M4" s="273"/>
      <c r="N4" s="274" t="s">
        <v>111</v>
      </c>
      <c r="O4" s="274"/>
      <c r="P4" s="35"/>
      <c r="Q4" s="35"/>
      <c r="S4" s="3">
        <v>0.79998999999999998</v>
      </c>
      <c r="T4" s="35"/>
      <c r="U4" s="35"/>
      <c r="V4" s="35"/>
    </row>
    <row r="5" spans="2:22" ht="30" customHeight="1" x14ac:dyDescent="0.25">
      <c r="B5" s="270"/>
      <c r="C5" s="271" t="s">
        <v>58</v>
      </c>
      <c r="D5" s="272"/>
      <c r="E5" s="272"/>
      <c r="F5" s="272"/>
      <c r="G5" s="272"/>
      <c r="H5" s="272"/>
      <c r="I5" s="272"/>
      <c r="J5" s="272"/>
      <c r="K5" s="272"/>
      <c r="L5" s="272"/>
      <c r="M5" s="273"/>
      <c r="N5" s="274" t="s">
        <v>40</v>
      </c>
      <c r="O5" s="274"/>
      <c r="P5" s="36"/>
      <c r="Q5" s="36"/>
      <c r="S5" s="3">
        <v>0.65</v>
      </c>
      <c r="T5" s="36"/>
      <c r="U5" s="36"/>
      <c r="V5" s="36"/>
    </row>
    <row r="6" spans="2:22" ht="18" x14ac:dyDescent="0.25">
      <c r="B6" s="37"/>
      <c r="C6" s="38"/>
      <c r="D6" s="39"/>
      <c r="E6" s="39"/>
      <c r="F6" s="39"/>
      <c r="G6" s="39"/>
      <c r="H6" s="39"/>
      <c r="I6" s="39"/>
      <c r="J6" s="39"/>
      <c r="K6" s="39"/>
      <c r="L6" s="39"/>
      <c r="M6" s="40"/>
      <c r="N6" s="40"/>
      <c r="O6" s="40"/>
      <c r="P6" s="36"/>
      <c r="Q6" s="36"/>
      <c r="S6" s="3">
        <v>0.64999899999999999</v>
      </c>
      <c r="T6" s="36"/>
      <c r="U6" s="36"/>
      <c r="V6" s="36"/>
    </row>
    <row r="7" spans="2:22" ht="21" customHeight="1" x14ac:dyDescent="0.2">
      <c r="B7" s="41" t="s">
        <v>0</v>
      </c>
      <c r="C7" s="281" t="str">
        <f>IF('1. Ejec. pptal'!C12="","",'1. Ejec. pptal'!C12)</f>
        <v>GESTION FINANCIERA Y CONTABLE</v>
      </c>
      <c r="D7" s="281"/>
      <c r="E7" s="281"/>
      <c r="F7" s="281"/>
      <c r="G7" s="281"/>
      <c r="H7" s="281"/>
      <c r="I7" s="281"/>
      <c r="J7" s="281"/>
      <c r="K7" s="281"/>
      <c r="L7" s="281"/>
      <c r="M7" s="281"/>
      <c r="N7" s="281"/>
      <c r="O7" s="281"/>
      <c r="S7" s="3"/>
    </row>
    <row r="8" spans="2:22" ht="11.25" customHeight="1" thickBot="1" x14ac:dyDescent="0.25">
      <c r="B8" s="37"/>
      <c r="C8" s="38"/>
      <c r="D8" s="38"/>
      <c r="E8" s="38"/>
      <c r="F8" s="38"/>
      <c r="G8" s="38"/>
      <c r="H8" s="38"/>
      <c r="I8" s="38"/>
      <c r="J8" s="38"/>
      <c r="K8" s="38"/>
      <c r="L8" s="38"/>
      <c r="M8" s="38"/>
      <c r="N8" s="38"/>
      <c r="O8" s="38"/>
      <c r="S8" s="3"/>
    </row>
    <row r="9" spans="2:22" s="42" customFormat="1" ht="30" customHeight="1" x14ac:dyDescent="0.2">
      <c r="B9" s="126" t="s">
        <v>59</v>
      </c>
      <c r="C9" s="108" t="s">
        <v>20</v>
      </c>
      <c r="D9" s="282" t="str">
        <f>IF('1. Ejec. pptal'!C12="","",'1. Ejec. pptal'!C12)</f>
        <v>GESTION FINANCIERA Y CONTABLE</v>
      </c>
      <c r="E9" s="282"/>
      <c r="F9" s="282"/>
      <c r="G9" s="282"/>
      <c r="H9" s="282"/>
      <c r="I9" s="282"/>
      <c r="J9" s="282"/>
      <c r="K9" s="282"/>
      <c r="L9" s="282"/>
      <c r="M9" s="282" t="s">
        <v>61</v>
      </c>
      <c r="N9" s="282"/>
      <c r="O9" s="283"/>
      <c r="S9" s="2"/>
    </row>
    <row r="10" spans="2:22" s="43" customFormat="1" ht="30" customHeight="1" x14ac:dyDescent="0.2">
      <c r="B10" s="127"/>
      <c r="C10" s="109"/>
      <c r="D10" s="58" t="s">
        <v>186</v>
      </c>
      <c r="E10" s="58" t="s">
        <v>237</v>
      </c>
      <c r="F10" s="58" t="s">
        <v>187</v>
      </c>
      <c r="G10" s="58" t="s">
        <v>239</v>
      </c>
      <c r="H10" s="58" t="s">
        <v>188</v>
      </c>
      <c r="I10" s="58" t="s">
        <v>240</v>
      </c>
      <c r="J10" s="58" t="s">
        <v>280</v>
      </c>
      <c r="K10" s="58" t="s">
        <v>243</v>
      </c>
      <c r="L10" s="58" t="s">
        <v>281</v>
      </c>
      <c r="M10" s="284"/>
      <c r="N10" s="284"/>
      <c r="O10" s="285"/>
      <c r="S10" s="2"/>
    </row>
    <row r="11" spans="2:22" ht="37.5" customHeight="1" x14ac:dyDescent="0.2">
      <c r="B11" s="275" t="s">
        <v>293</v>
      </c>
      <c r="C11" s="44" t="s">
        <v>275</v>
      </c>
      <c r="D11" s="61">
        <v>39345607967</v>
      </c>
      <c r="E11" s="378">
        <f>D14-D13</f>
        <v>3188885032</v>
      </c>
      <c r="F11" s="61">
        <v>36373408935</v>
      </c>
      <c r="G11" s="378">
        <f>F14-F13</f>
        <v>1515083036</v>
      </c>
      <c r="H11" s="61">
        <v>34977040899</v>
      </c>
      <c r="I11" s="378">
        <f>H14-H13</f>
        <v>175368835758.63</v>
      </c>
      <c r="J11" s="61">
        <v>63484439072</v>
      </c>
      <c r="K11" s="378">
        <f>J14-J13</f>
        <v>22004709968</v>
      </c>
      <c r="L11" s="61">
        <f>(D11+F11+H11+J11)/4</f>
        <v>43545124218.25</v>
      </c>
      <c r="M11" s="366" t="s">
        <v>328</v>
      </c>
      <c r="N11" s="367"/>
      <c r="O11" s="368"/>
    </row>
    <row r="12" spans="2:22" ht="37.5" customHeight="1" x14ac:dyDescent="0.2">
      <c r="B12" s="275"/>
      <c r="C12" s="44" t="s">
        <v>276</v>
      </c>
      <c r="D12" s="61">
        <v>216686000</v>
      </c>
      <c r="E12" s="379"/>
      <c r="F12" s="61">
        <v>118715000</v>
      </c>
      <c r="G12" s="379"/>
      <c r="H12" s="61">
        <v>204053385500</v>
      </c>
      <c r="I12" s="379"/>
      <c r="J12" s="61">
        <v>4054666500</v>
      </c>
      <c r="K12" s="379"/>
      <c r="L12" s="61">
        <f t="shared" ref="L12:L14" si="0">(D12+F12+H12+J12)/4</f>
        <v>52110863250</v>
      </c>
      <c r="M12" s="369"/>
      <c r="N12" s="370"/>
      <c r="O12" s="371"/>
    </row>
    <row r="13" spans="2:22" ht="37.5" customHeight="1" x14ac:dyDescent="0.2">
      <c r="B13" s="275"/>
      <c r="C13" s="44" t="s">
        <v>277</v>
      </c>
      <c r="D13" s="61">
        <v>36373408935</v>
      </c>
      <c r="E13" s="379"/>
      <c r="F13" s="61">
        <v>34977040899</v>
      </c>
      <c r="G13" s="379"/>
      <c r="H13" s="61">
        <v>63661590640.370003</v>
      </c>
      <c r="I13" s="379"/>
      <c r="J13" s="61">
        <v>45534395604</v>
      </c>
      <c r="K13" s="379"/>
      <c r="L13" s="61">
        <f t="shared" si="0"/>
        <v>45136609019.592499</v>
      </c>
      <c r="M13" s="369"/>
      <c r="N13" s="370"/>
      <c r="O13" s="371"/>
    </row>
    <row r="14" spans="2:22" ht="35.25" customHeight="1" x14ac:dyDescent="0.2">
      <c r="B14" s="275"/>
      <c r="C14" s="78" t="s">
        <v>278</v>
      </c>
      <c r="D14" s="61">
        <f>D11+D12</f>
        <v>39562293967</v>
      </c>
      <c r="E14" s="379"/>
      <c r="F14" s="61">
        <v>36492123935</v>
      </c>
      <c r="G14" s="379"/>
      <c r="H14" s="61">
        <f>H11+H12</f>
        <v>239030426399</v>
      </c>
      <c r="I14" s="379"/>
      <c r="J14" s="61">
        <f>J11+J12</f>
        <v>67539105572</v>
      </c>
      <c r="K14" s="379"/>
      <c r="L14" s="61">
        <f t="shared" si="0"/>
        <v>95655987468.25</v>
      </c>
      <c r="M14" s="369"/>
      <c r="N14" s="370"/>
      <c r="O14" s="371"/>
    </row>
    <row r="15" spans="2:22" ht="35.25" customHeight="1" thickBot="1" x14ac:dyDescent="0.25">
      <c r="B15" s="276"/>
      <c r="C15" s="75" t="s">
        <v>279</v>
      </c>
      <c r="D15" s="64">
        <v>0.08</v>
      </c>
      <c r="E15" s="380"/>
      <c r="F15" s="64">
        <v>0.04</v>
      </c>
      <c r="G15" s="380"/>
      <c r="H15" s="64">
        <v>0.04</v>
      </c>
      <c r="I15" s="380"/>
      <c r="J15" s="64">
        <f>+K11/J14</f>
        <v>0.3258069496425578</v>
      </c>
      <c r="K15" s="380"/>
      <c r="L15" s="64">
        <f>(D15+F15+H15+J15)/4</f>
        <v>0.12145173741063944</v>
      </c>
      <c r="M15" s="372"/>
      <c r="N15" s="373"/>
      <c r="O15" s="374"/>
    </row>
    <row r="16" spans="2:22" ht="30" customHeight="1" x14ac:dyDescent="0.2">
      <c r="D16" s="46"/>
      <c r="E16" s="46"/>
      <c r="F16" s="46"/>
      <c r="G16" s="46"/>
      <c r="H16" s="46"/>
      <c r="I16" s="46"/>
      <c r="J16" s="46"/>
      <c r="K16" s="46"/>
      <c r="L16" s="46"/>
    </row>
    <row r="70" spans="19:19" ht="30" customHeight="1" x14ac:dyDescent="0.2">
      <c r="S70" s="19"/>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row r="147" spans="19:19" ht="30" customHeight="1" x14ac:dyDescent="0.2">
      <c r="S147" s="1"/>
    </row>
    <row r="148" spans="19:19" ht="30" customHeight="1" x14ac:dyDescent="0.2">
      <c r="S148" s="1"/>
    </row>
    <row r="149" spans="19:19" ht="30" customHeight="1" x14ac:dyDescent="0.2">
      <c r="S149" s="1"/>
    </row>
    <row r="150" spans="19:19" ht="30" customHeight="1" x14ac:dyDescent="0.2">
      <c r="S150" s="1"/>
    </row>
  </sheetData>
  <mergeCells count="18">
    <mergeCell ref="D9:L9"/>
    <mergeCell ref="M9:O10"/>
    <mergeCell ref="M11:O15"/>
    <mergeCell ref="B11:B15"/>
    <mergeCell ref="E11:E15"/>
    <mergeCell ref="G11:G15"/>
    <mergeCell ref="I11:I15"/>
    <mergeCell ref="K11:K15"/>
    <mergeCell ref="C7:O7"/>
    <mergeCell ref="B2:B5"/>
    <mergeCell ref="C2:M2"/>
    <mergeCell ref="N2:O2"/>
    <mergeCell ref="C3:M3"/>
    <mergeCell ref="N3:O3"/>
    <mergeCell ref="C4:M4"/>
    <mergeCell ref="N4:O4"/>
    <mergeCell ref="C5:M5"/>
    <mergeCell ref="N5:O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48"/>
  <sheetViews>
    <sheetView topLeftCell="A3" zoomScale="80" zoomScaleNormal="80" workbookViewId="0">
      <selection activeCell="K12" sqref="K12"/>
    </sheetView>
  </sheetViews>
  <sheetFormatPr baseColWidth="10" defaultRowHeight="30" customHeight="1" x14ac:dyDescent="0.2"/>
  <cols>
    <col min="1" max="1" width="28.5703125" style="45" customWidth="1"/>
    <col min="2" max="2" width="27" style="8" bestFit="1" customWidth="1"/>
    <col min="3" max="15" width="15.7109375" style="8" customWidth="1"/>
    <col min="16" max="16" width="5.28515625" style="8" customWidth="1"/>
    <col min="17" max="17" width="10.7109375" style="8" customWidth="1"/>
    <col min="18" max="18" width="27.5703125" style="8" bestFit="1" customWidth="1"/>
    <col min="19" max="21" width="11.42578125" style="8"/>
    <col min="22" max="22" width="11.42578125" style="2" hidden="1" customWidth="1"/>
    <col min="23" max="16384" width="11.42578125" style="8"/>
  </cols>
  <sheetData>
    <row r="1" spans="1:25" ht="30" customHeight="1" x14ac:dyDescent="0.25">
      <c r="A1" s="270"/>
      <c r="B1" s="271" t="s">
        <v>35</v>
      </c>
      <c r="C1" s="272"/>
      <c r="D1" s="272"/>
      <c r="E1" s="272"/>
      <c r="F1" s="272"/>
      <c r="G1" s="272"/>
      <c r="H1" s="272"/>
      <c r="I1" s="272"/>
      <c r="J1" s="272"/>
      <c r="K1" s="272"/>
      <c r="L1" s="272"/>
      <c r="M1" s="272"/>
      <c r="N1" s="272"/>
      <c r="O1" s="272"/>
      <c r="P1" s="273"/>
      <c r="Q1" s="274" t="s">
        <v>36</v>
      </c>
      <c r="R1" s="274"/>
      <c r="S1" s="35"/>
      <c r="T1" s="35"/>
      <c r="W1" s="35"/>
      <c r="X1" s="35"/>
      <c r="Y1" s="35"/>
    </row>
    <row r="2" spans="1:25" ht="30" customHeight="1" x14ac:dyDescent="0.25">
      <c r="A2" s="270"/>
      <c r="B2" s="271" t="s">
        <v>56</v>
      </c>
      <c r="C2" s="272"/>
      <c r="D2" s="272"/>
      <c r="E2" s="272"/>
      <c r="F2" s="272"/>
      <c r="G2" s="272"/>
      <c r="H2" s="272"/>
      <c r="I2" s="272"/>
      <c r="J2" s="272"/>
      <c r="K2" s="272"/>
      <c r="L2" s="272"/>
      <c r="M2" s="272"/>
      <c r="N2" s="272"/>
      <c r="O2" s="272"/>
      <c r="P2" s="273"/>
      <c r="Q2" s="274" t="s">
        <v>110</v>
      </c>
      <c r="R2" s="274"/>
      <c r="S2" s="35"/>
      <c r="T2" s="35"/>
      <c r="V2" s="3">
        <v>0.8</v>
      </c>
      <c r="W2" s="35"/>
      <c r="X2" s="35"/>
      <c r="Y2" s="35"/>
    </row>
    <row r="3" spans="1:25" ht="30" customHeight="1" x14ac:dyDescent="0.25">
      <c r="A3" s="270"/>
      <c r="B3" s="271" t="s">
        <v>57</v>
      </c>
      <c r="C3" s="272"/>
      <c r="D3" s="272"/>
      <c r="E3" s="272"/>
      <c r="F3" s="272"/>
      <c r="G3" s="272"/>
      <c r="H3" s="272"/>
      <c r="I3" s="272"/>
      <c r="J3" s="272"/>
      <c r="K3" s="272"/>
      <c r="L3" s="272"/>
      <c r="M3" s="272"/>
      <c r="N3" s="272"/>
      <c r="O3" s="272"/>
      <c r="P3" s="273"/>
      <c r="Q3" s="274" t="s">
        <v>111</v>
      </c>
      <c r="R3" s="274"/>
      <c r="S3" s="35"/>
      <c r="T3" s="35"/>
      <c r="V3" s="3">
        <v>0.79998999999999998</v>
      </c>
      <c r="W3" s="35"/>
      <c r="X3" s="35"/>
      <c r="Y3" s="35"/>
    </row>
    <row r="4" spans="1:25" ht="30" customHeight="1" x14ac:dyDescent="0.25">
      <c r="A4" s="270"/>
      <c r="B4" s="271" t="s">
        <v>58</v>
      </c>
      <c r="C4" s="272"/>
      <c r="D4" s="272"/>
      <c r="E4" s="272"/>
      <c r="F4" s="272"/>
      <c r="G4" s="272"/>
      <c r="H4" s="272"/>
      <c r="I4" s="272"/>
      <c r="J4" s="272"/>
      <c r="K4" s="272"/>
      <c r="L4" s="272"/>
      <c r="M4" s="272"/>
      <c r="N4" s="272"/>
      <c r="O4" s="272"/>
      <c r="P4" s="273"/>
      <c r="Q4" s="274" t="s">
        <v>40</v>
      </c>
      <c r="R4" s="274"/>
      <c r="S4" s="36"/>
      <c r="T4" s="36"/>
      <c r="V4" s="3">
        <v>0.65</v>
      </c>
      <c r="W4" s="36"/>
      <c r="X4" s="36"/>
      <c r="Y4" s="36"/>
    </row>
    <row r="5" spans="1:25" ht="18" x14ac:dyDescent="0.25">
      <c r="A5" s="37"/>
      <c r="B5" s="38"/>
      <c r="C5" s="39"/>
      <c r="D5" s="39"/>
      <c r="E5" s="39"/>
      <c r="F5" s="39"/>
      <c r="G5" s="39"/>
      <c r="H5" s="39"/>
      <c r="I5" s="39"/>
      <c r="J5" s="39"/>
      <c r="K5" s="39"/>
      <c r="L5" s="39"/>
      <c r="M5" s="39"/>
      <c r="N5" s="39"/>
      <c r="O5" s="39"/>
      <c r="P5" s="40"/>
      <c r="Q5" s="40"/>
      <c r="R5" s="40"/>
      <c r="S5" s="36"/>
      <c r="T5" s="36"/>
      <c r="V5" s="3">
        <v>0.64999899999999999</v>
      </c>
      <c r="W5" s="36"/>
      <c r="X5" s="36"/>
      <c r="Y5" s="36"/>
    </row>
    <row r="6" spans="1:25" ht="21" customHeight="1" x14ac:dyDescent="0.2">
      <c r="A6" s="41" t="s">
        <v>0</v>
      </c>
      <c r="B6" s="281" t="str">
        <f>IF('1. Ejec. pptal'!C12="","",'1. Ejec. pptal'!C12)</f>
        <v>GESTION FINANCIERA Y CONTABLE</v>
      </c>
      <c r="C6" s="281"/>
      <c r="D6" s="281"/>
      <c r="E6" s="281"/>
      <c r="F6" s="281"/>
      <c r="G6" s="281"/>
      <c r="H6" s="281"/>
      <c r="I6" s="281"/>
      <c r="J6" s="281"/>
      <c r="K6" s="281"/>
      <c r="L6" s="281"/>
      <c r="M6" s="281"/>
      <c r="N6" s="281"/>
      <c r="O6" s="281"/>
      <c r="P6" s="281"/>
      <c r="Q6" s="281"/>
      <c r="R6" s="281"/>
      <c r="V6" s="3"/>
    </row>
    <row r="7" spans="1:25" ht="11.25" customHeight="1" thickBot="1" x14ac:dyDescent="0.25">
      <c r="A7" s="37"/>
      <c r="B7" s="38"/>
      <c r="C7" s="38"/>
      <c r="D7" s="38"/>
      <c r="E7" s="38"/>
      <c r="F7" s="38"/>
      <c r="G7" s="38"/>
      <c r="H7" s="38"/>
      <c r="I7" s="38"/>
      <c r="J7" s="38"/>
      <c r="K7" s="38"/>
      <c r="L7" s="38"/>
      <c r="M7" s="38"/>
      <c r="N7" s="38"/>
      <c r="O7" s="38"/>
      <c r="P7" s="38"/>
      <c r="Q7" s="38"/>
      <c r="R7" s="38"/>
      <c r="V7" s="3"/>
    </row>
    <row r="8" spans="1:25" s="42" customFormat="1" ht="30" customHeight="1" x14ac:dyDescent="0.2">
      <c r="A8" s="110" t="s">
        <v>59</v>
      </c>
      <c r="B8" s="111" t="s">
        <v>20</v>
      </c>
      <c r="C8" s="282" t="str">
        <f>IF('1. Ejec. pptal'!C12="","",'1. Ejec. pptal'!C12)</f>
        <v>GESTION FINANCIERA Y CONTABLE</v>
      </c>
      <c r="D8" s="282"/>
      <c r="E8" s="282"/>
      <c r="F8" s="282"/>
      <c r="G8" s="282"/>
      <c r="H8" s="282"/>
      <c r="I8" s="282"/>
      <c r="J8" s="282"/>
      <c r="K8" s="282"/>
      <c r="L8" s="282"/>
      <c r="M8" s="282"/>
      <c r="N8" s="282"/>
      <c r="O8" s="282"/>
      <c r="P8" s="282" t="s">
        <v>61</v>
      </c>
      <c r="Q8" s="282"/>
      <c r="R8" s="283"/>
      <c r="V8" s="2"/>
    </row>
    <row r="9" spans="1:25" s="43" customFormat="1" ht="30" customHeight="1" x14ac:dyDescent="0.2">
      <c r="A9" s="106"/>
      <c r="B9" s="107"/>
      <c r="C9" s="58" t="s">
        <v>139</v>
      </c>
      <c r="D9" s="58" t="s">
        <v>140</v>
      </c>
      <c r="E9" s="58" t="s">
        <v>141</v>
      </c>
      <c r="F9" s="58" t="s">
        <v>142</v>
      </c>
      <c r="G9" s="58" t="s">
        <v>143</v>
      </c>
      <c r="H9" s="58" t="s">
        <v>144</v>
      </c>
      <c r="I9" s="58" t="s">
        <v>145</v>
      </c>
      <c r="J9" s="58" t="s">
        <v>146</v>
      </c>
      <c r="K9" s="58" t="s">
        <v>147</v>
      </c>
      <c r="L9" s="58" t="s">
        <v>148</v>
      </c>
      <c r="M9" s="58" t="s">
        <v>149</v>
      </c>
      <c r="N9" s="58" t="s">
        <v>150</v>
      </c>
      <c r="O9" s="58" t="s">
        <v>10</v>
      </c>
      <c r="P9" s="284"/>
      <c r="Q9" s="284"/>
      <c r="R9" s="285"/>
      <c r="V9" s="2"/>
    </row>
    <row r="10" spans="1:25" ht="90" customHeight="1" x14ac:dyDescent="0.2">
      <c r="A10" s="275" t="str">
        <f>IF('1. Ejec. pptal'!M40="","",'1. Ejec. pptal'!M40)</f>
        <v>Director Financiero 
Coordinador del Grupo de Presupuesto</v>
      </c>
      <c r="B10" s="44" t="s">
        <v>151</v>
      </c>
      <c r="C10" s="61">
        <v>7091</v>
      </c>
      <c r="D10" s="61">
        <v>17316</v>
      </c>
      <c r="E10" s="61">
        <v>31472</v>
      </c>
      <c r="F10" s="61">
        <v>44042</v>
      </c>
      <c r="G10" s="61">
        <v>57734</v>
      </c>
      <c r="H10" s="61">
        <v>81245</v>
      </c>
      <c r="I10" s="61">
        <v>96629</v>
      </c>
      <c r="J10" s="61">
        <v>109286</v>
      </c>
      <c r="K10" s="61">
        <v>126525</v>
      </c>
      <c r="L10" s="61">
        <v>127552</v>
      </c>
      <c r="M10" s="61">
        <v>142327</v>
      </c>
      <c r="N10" s="61">
        <v>176324</v>
      </c>
      <c r="O10" s="61"/>
      <c r="P10" s="279"/>
      <c r="Q10" s="279"/>
      <c r="R10" s="280"/>
    </row>
    <row r="11" spans="1:25" ht="90" customHeight="1" x14ac:dyDescent="0.2">
      <c r="A11" s="275"/>
      <c r="B11" s="44" t="s">
        <v>152</v>
      </c>
      <c r="C11" s="61">
        <v>224880</v>
      </c>
      <c r="D11" s="61">
        <v>224880</v>
      </c>
      <c r="E11" s="61">
        <v>224880</v>
      </c>
      <c r="F11" s="61">
        <v>224880</v>
      </c>
      <c r="G11" s="61">
        <v>224880</v>
      </c>
      <c r="H11" s="61">
        <v>224880</v>
      </c>
      <c r="I11" s="61">
        <v>224880</v>
      </c>
      <c r="J11" s="61">
        <v>224880</v>
      </c>
      <c r="K11" s="61">
        <v>224880</v>
      </c>
      <c r="L11" s="61">
        <v>224880</v>
      </c>
      <c r="M11" s="61">
        <v>224880</v>
      </c>
      <c r="N11" s="61">
        <v>224880</v>
      </c>
      <c r="O11" s="61">
        <v>224880</v>
      </c>
      <c r="P11" s="279"/>
      <c r="Q11" s="279"/>
      <c r="R11" s="280"/>
    </row>
    <row r="12" spans="1:25" ht="90" customHeight="1" x14ac:dyDescent="0.2">
      <c r="A12" s="275"/>
      <c r="B12" s="44" t="s">
        <v>153</v>
      </c>
      <c r="C12" s="96">
        <f>C10/C11</f>
        <v>3.1532372821060119E-2</v>
      </c>
      <c r="D12" s="96">
        <f t="shared" ref="D12:N12" si="0">D10/D11</f>
        <v>7.700106723585913E-2</v>
      </c>
      <c r="E12" s="96">
        <f t="shared" si="0"/>
        <v>0.13995019565990752</v>
      </c>
      <c r="F12" s="96">
        <f t="shared" si="0"/>
        <v>0.19584667378157239</v>
      </c>
      <c r="G12" s="96">
        <f t="shared" si="0"/>
        <v>0.25673247954464601</v>
      </c>
      <c r="H12" s="96">
        <f t="shared" si="0"/>
        <v>0.36128157239416575</v>
      </c>
      <c r="I12" s="96">
        <f t="shared" si="0"/>
        <v>0.42969139096406972</v>
      </c>
      <c r="J12" s="96">
        <f t="shared" si="0"/>
        <v>0.4859747420846674</v>
      </c>
      <c r="K12" s="96">
        <f t="shared" si="0"/>
        <v>0.56263340448239063</v>
      </c>
      <c r="L12" s="96">
        <f t="shared" si="0"/>
        <v>0.56720028459622907</v>
      </c>
      <c r="M12" s="96">
        <f t="shared" si="0"/>
        <v>0.63290199217360366</v>
      </c>
      <c r="N12" s="96">
        <f t="shared" si="0"/>
        <v>0.78408039843472077</v>
      </c>
      <c r="O12" s="96">
        <f>AVERAGE(C12:N12)</f>
        <v>0.37706888118107434</v>
      </c>
      <c r="P12" s="279"/>
      <c r="Q12" s="279"/>
      <c r="R12" s="280"/>
    </row>
    <row r="13" spans="1:25" ht="117.75" customHeight="1" thickBot="1" x14ac:dyDescent="0.25">
      <c r="A13" s="276"/>
      <c r="B13" s="59" t="s">
        <v>154</v>
      </c>
      <c r="C13" s="94">
        <v>3.3000000000000002E-2</v>
      </c>
      <c r="D13" s="95">
        <v>0.08</v>
      </c>
      <c r="E13" s="94">
        <v>0.14799999999999999</v>
      </c>
      <c r="F13" s="95">
        <v>0.223</v>
      </c>
      <c r="G13" s="94">
        <v>0.33</v>
      </c>
      <c r="H13" s="95">
        <v>0.38</v>
      </c>
      <c r="I13" s="94">
        <v>0.44500000000000001</v>
      </c>
      <c r="J13" s="95">
        <v>0.51200000000000001</v>
      </c>
      <c r="K13" s="94">
        <v>0.57599999999999996</v>
      </c>
      <c r="L13" s="94">
        <v>0.63600000000000001</v>
      </c>
      <c r="M13" s="94">
        <v>0.70899999999999996</v>
      </c>
      <c r="N13" s="94">
        <v>0.95099999999999996</v>
      </c>
      <c r="O13" s="94">
        <f>AVERAGE(C13:N13)</f>
        <v>0.41858333333333331</v>
      </c>
      <c r="P13" s="277"/>
      <c r="Q13" s="277"/>
      <c r="R13" s="278"/>
    </row>
    <row r="14" spans="1:25" ht="30" customHeight="1" x14ac:dyDescent="0.2">
      <c r="C14" s="46"/>
      <c r="D14" s="46"/>
      <c r="E14" s="46"/>
      <c r="F14" s="46"/>
      <c r="G14" s="46"/>
      <c r="H14" s="46"/>
      <c r="I14" s="116"/>
      <c r="J14" s="116"/>
      <c r="K14" s="46"/>
      <c r="L14" s="46"/>
      <c r="M14" s="46"/>
      <c r="N14" s="46"/>
      <c r="O14" s="46"/>
    </row>
    <row r="68" spans="22:22" ht="30" customHeight="1" x14ac:dyDescent="0.2">
      <c r="V68" s="19"/>
    </row>
    <row r="138" spans="22:22" ht="30" customHeight="1" x14ac:dyDescent="0.2">
      <c r="V138" s="1"/>
    </row>
    <row r="139" spans="22:22" ht="30" customHeight="1" x14ac:dyDescent="0.2">
      <c r="V139" s="1"/>
    </row>
    <row r="140" spans="22:22" ht="30" customHeight="1" x14ac:dyDescent="0.2">
      <c r="V140" s="1"/>
    </row>
    <row r="141" spans="22:22" ht="30" customHeight="1" x14ac:dyDescent="0.2">
      <c r="V141" s="1"/>
    </row>
    <row r="142" spans="22:22" ht="30" customHeight="1" x14ac:dyDescent="0.2">
      <c r="V142" s="1"/>
    </row>
    <row r="143" spans="22:22" ht="30" customHeight="1" x14ac:dyDescent="0.2">
      <c r="V143" s="1"/>
    </row>
    <row r="144" spans="22:22" ht="30" customHeight="1" x14ac:dyDescent="0.2">
      <c r="V144" s="1"/>
    </row>
    <row r="145" spans="22:22" ht="30" customHeight="1" x14ac:dyDescent="0.2">
      <c r="V145" s="1"/>
    </row>
    <row r="146" spans="22:22" ht="30" customHeight="1" x14ac:dyDescent="0.2">
      <c r="V146" s="1"/>
    </row>
    <row r="147" spans="22:22" ht="30" customHeight="1" x14ac:dyDescent="0.2">
      <c r="V147" s="1"/>
    </row>
    <row r="148" spans="22:22" ht="30" customHeight="1" x14ac:dyDescent="0.2">
      <c r="V148" s="1"/>
    </row>
  </sheetData>
  <sheetProtection formatColumns="0" formatRows="0"/>
  <mergeCells count="17">
    <mergeCell ref="A10:A13"/>
    <mergeCell ref="P13:R13"/>
    <mergeCell ref="P11:R11"/>
    <mergeCell ref="P12:R12"/>
    <mergeCell ref="B6:R6"/>
    <mergeCell ref="P10:R10"/>
    <mergeCell ref="C8:O8"/>
    <mergeCell ref="P8:R9"/>
    <mergeCell ref="A1:A4"/>
    <mergeCell ref="B1:P1"/>
    <mergeCell ref="Q1:R1"/>
    <mergeCell ref="B2:P2"/>
    <mergeCell ref="Q2:R2"/>
    <mergeCell ref="B3:P3"/>
    <mergeCell ref="Q3:R3"/>
    <mergeCell ref="B4:P4"/>
    <mergeCell ref="Q4:R4"/>
  </mergeCells>
  <phoneticPr fontId="39"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EE81-C06E-400F-9AC5-5A3F5ED6CB80}">
  <dimension ref="A1:S186"/>
  <sheetViews>
    <sheetView topLeftCell="B40" zoomScale="80" zoomScaleNormal="80" workbookViewId="0">
      <selection activeCell="T63" sqref="T63"/>
    </sheetView>
  </sheetViews>
  <sheetFormatPr baseColWidth="10" defaultRowHeight="12.75" x14ac:dyDescent="0.2"/>
  <cols>
    <col min="1" max="1" width="3" style="1" customWidth="1"/>
    <col min="2" max="2" width="30" style="1" customWidth="1"/>
    <col min="3" max="3" width="16.855468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10.85546875" style="1" bestFit="1" customWidth="1"/>
    <col min="10" max="10" width="7.5703125" style="1" customWidth="1"/>
    <col min="11" max="11" width="7.85546875" style="1" customWidth="1"/>
    <col min="12" max="12" width="10.85546875" style="1" bestFit="1" customWidth="1"/>
    <col min="13" max="13" width="8.42578125" style="1" customWidth="1"/>
    <col min="14" max="14" width="8" style="1" customWidth="1"/>
    <col min="15" max="15" width="11" style="1" customWidth="1"/>
    <col min="16" max="16" width="27.5703125" style="1" customWidth="1"/>
    <col min="17" max="18" width="11.7109375" style="1" customWidth="1"/>
    <col min="19" max="19" width="11.42578125" style="2" hidden="1" customWidth="1"/>
    <col min="20" max="16384" width="11.42578125" style="1"/>
  </cols>
  <sheetData>
    <row r="1" spans="2:19" ht="13.5" thickBot="1" x14ac:dyDescent="0.25"/>
    <row r="2" spans="2:19" ht="16.5" customHeight="1" x14ac:dyDescent="0.2">
      <c r="B2" s="134"/>
      <c r="C2" s="137" t="s">
        <v>35</v>
      </c>
      <c r="D2" s="138"/>
      <c r="E2" s="138"/>
      <c r="F2" s="138"/>
      <c r="G2" s="138"/>
      <c r="H2" s="138"/>
      <c r="I2" s="138"/>
      <c r="J2" s="138"/>
      <c r="K2" s="138"/>
      <c r="L2" s="138"/>
      <c r="M2" s="139"/>
      <c r="N2" s="140" t="s">
        <v>101</v>
      </c>
      <c r="O2" s="141"/>
      <c r="P2" s="142"/>
      <c r="S2" s="3">
        <v>0.8</v>
      </c>
    </row>
    <row r="3" spans="2:19" ht="15.75" customHeight="1" x14ac:dyDescent="0.2">
      <c r="B3" s="135"/>
      <c r="C3" s="143" t="s">
        <v>37</v>
      </c>
      <c r="D3" s="144"/>
      <c r="E3" s="144"/>
      <c r="F3" s="144"/>
      <c r="G3" s="144"/>
      <c r="H3" s="144"/>
      <c r="I3" s="144"/>
      <c r="J3" s="144"/>
      <c r="K3" s="144"/>
      <c r="L3" s="144"/>
      <c r="M3" s="145"/>
      <c r="N3" s="146" t="s">
        <v>110</v>
      </c>
      <c r="O3" s="147"/>
      <c r="P3" s="148"/>
      <c r="S3" s="3">
        <v>0.79998999999999998</v>
      </c>
    </row>
    <row r="4" spans="2:19" ht="15.75" customHeight="1" x14ac:dyDescent="0.2">
      <c r="B4" s="135"/>
      <c r="C4" s="143" t="s">
        <v>38</v>
      </c>
      <c r="D4" s="144"/>
      <c r="E4" s="144"/>
      <c r="F4" s="144"/>
      <c r="G4" s="144"/>
      <c r="H4" s="144"/>
      <c r="I4" s="144"/>
      <c r="J4" s="144"/>
      <c r="K4" s="144"/>
      <c r="L4" s="144"/>
      <c r="M4" s="145"/>
      <c r="N4" s="146" t="s">
        <v>102</v>
      </c>
      <c r="O4" s="147"/>
      <c r="P4" s="148"/>
      <c r="S4" s="3">
        <v>0.65</v>
      </c>
    </row>
    <row r="5" spans="2: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2:19" ht="3" customHeight="1" thickBot="1" x14ac:dyDescent="0.25">
      <c r="S6" s="3"/>
    </row>
    <row r="7" spans="2:19" x14ac:dyDescent="0.2">
      <c r="B7" s="160" t="s">
        <v>43</v>
      </c>
      <c r="C7" s="161"/>
      <c r="D7" s="161"/>
      <c r="E7" s="161"/>
      <c r="F7" s="161"/>
      <c r="G7" s="161"/>
      <c r="H7" s="161"/>
      <c r="I7" s="161"/>
      <c r="J7" s="161"/>
      <c r="K7" s="161"/>
      <c r="L7" s="161"/>
      <c r="M7" s="161"/>
      <c r="N7" s="161"/>
      <c r="O7" s="161"/>
      <c r="P7" s="162"/>
      <c r="S7" s="3"/>
    </row>
    <row r="8" spans="2:19" ht="13.5" thickBot="1" x14ac:dyDescent="0.25">
      <c r="B8" s="163"/>
      <c r="C8" s="164"/>
      <c r="D8" s="164"/>
      <c r="E8" s="164"/>
      <c r="F8" s="164"/>
      <c r="G8" s="164"/>
      <c r="H8" s="164"/>
      <c r="I8" s="164"/>
      <c r="J8" s="164"/>
      <c r="K8" s="164"/>
      <c r="L8" s="164"/>
      <c r="M8" s="164"/>
      <c r="N8" s="164"/>
      <c r="O8" s="164"/>
      <c r="P8" s="165"/>
    </row>
    <row r="9" spans="2:19" ht="3" customHeight="1" thickBot="1" x14ac:dyDescent="0.25">
      <c r="B9" s="4"/>
      <c r="C9" s="5"/>
      <c r="D9" s="5"/>
      <c r="E9" s="5"/>
      <c r="F9" s="5"/>
      <c r="G9" s="5"/>
      <c r="H9" s="5"/>
      <c r="I9" s="5"/>
      <c r="J9" s="5"/>
      <c r="K9" s="5"/>
      <c r="L9" s="5"/>
      <c r="M9" s="5"/>
      <c r="N9" s="5"/>
      <c r="O9" s="5"/>
      <c r="P9" s="6"/>
    </row>
    <row r="10" spans="2:19" ht="26.25" customHeight="1" thickBot="1" x14ac:dyDescent="0.25">
      <c r="B10" s="7" t="s">
        <v>53</v>
      </c>
      <c r="C10" s="172">
        <v>2025</v>
      </c>
      <c r="D10" s="173"/>
      <c r="E10" s="173"/>
      <c r="F10" s="173"/>
      <c r="G10" s="173"/>
      <c r="H10" s="173"/>
      <c r="I10" s="174"/>
      <c r="J10" s="166" t="s">
        <v>1</v>
      </c>
      <c r="K10" s="167"/>
      <c r="L10" s="167"/>
      <c r="M10" s="168"/>
      <c r="N10" s="169" t="s">
        <v>124</v>
      </c>
      <c r="O10" s="170"/>
      <c r="P10" s="171"/>
    </row>
    <row r="11" spans="2:19" ht="3" customHeight="1" thickBot="1" x14ac:dyDescent="0.25">
      <c r="B11" s="4"/>
      <c r="C11" s="5"/>
      <c r="D11" s="5"/>
      <c r="E11" s="5"/>
      <c r="F11" s="5"/>
      <c r="G11" s="5"/>
      <c r="H11" s="5"/>
      <c r="I11" s="5"/>
      <c r="J11" s="5"/>
      <c r="K11" s="5"/>
      <c r="L11" s="5"/>
      <c r="M11" s="5"/>
      <c r="N11" s="5"/>
      <c r="O11" s="5"/>
      <c r="P11" s="6"/>
    </row>
    <row r="12" spans="2:19" ht="30" customHeight="1" thickBot="1" x14ac:dyDescent="0.25">
      <c r="B12" s="7" t="s">
        <v>0</v>
      </c>
      <c r="C12" s="155" t="s">
        <v>86</v>
      </c>
      <c r="D12" s="155"/>
      <c r="E12" s="155"/>
      <c r="F12" s="155"/>
      <c r="G12" s="155"/>
      <c r="H12" s="155"/>
      <c r="I12" s="155"/>
      <c r="J12" s="155"/>
      <c r="K12" s="155"/>
      <c r="L12" s="155"/>
      <c r="M12" s="155"/>
      <c r="N12" s="155"/>
      <c r="O12" s="155"/>
      <c r="P12" s="156"/>
    </row>
    <row r="13" spans="2:19" ht="3" customHeight="1" thickBot="1" x14ac:dyDescent="0.25">
      <c r="B13" s="4"/>
      <c r="C13" s="5"/>
      <c r="D13" s="5"/>
      <c r="E13" s="5"/>
      <c r="F13" s="5"/>
      <c r="G13" s="5"/>
      <c r="H13" s="5"/>
      <c r="I13" s="5"/>
      <c r="J13" s="5"/>
      <c r="K13" s="5"/>
      <c r="L13" s="5"/>
      <c r="M13" s="5"/>
      <c r="N13" s="5"/>
      <c r="O13" s="5"/>
      <c r="P13" s="6"/>
    </row>
    <row r="14" spans="2:19" ht="30" customHeight="1" thickBot="1" x14ac:dyDescent="0.25">
      <c r="B14" s="7" t="s">
        <v>6</v>
      </c>
      <c r="C14" s="157" t="s">
        <v>155</v>
      </c>
      <c r="D14" s="158"/>
      <c r="E14" s="158"/>
      <c r="F14" s="158"/>
      <c r="G14" s="158"/>
      <c r="H14" s="158"/>
      <c r="I14" s="158"/>
      <c r="J14" s="158"/>
      <c r="K14" s="158"/>
      <c r="L14" s="158"/>
      <c r="M14" s="158"/>
      <c r="N14" s="158"/>
      <c r="O14" s="158"/>
      <c r="P14" s="159"/>
    </row>
    <row r="15" spans="2:19" ht="3" customHeight="1" thickBot="1" x14ac:dyDescent="0.25">
      <c r="B15" s="4"/>
      <c r="C15" s="5"/>
      <c r="D15" s="5"/>
      <c r="E15" s="5"/>
      <c r="F15" s="5"/>
      <c r="G15" s="5"/>
      <c r="H15" s="5"/>
      <c r="I15" s="5"/>
      <c r="J15" s="5"/>
      <c r="K15" s="5"/>
      <c r="L15" s="5"/>
      <c r="M15" s="5"/>
      <c r="N15" s="5"/>
      <c r="O15" s="5"/>
      <c r="P15" s="6"/>
    </row>
    <row r="16" spans="2:19" ht="30" customHeight="1" thickBot="1" x14ac:dyDescent="0.25">
      <c r="B16" s="7" t="s">
        <v>24</v>
      </c>
      <c r="C16" s="184" t="s">
        <v>156</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157</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120" customHeight="1" thickBot="1" x14ac:dyDescent="0.25">
      <c r="B24" s="34" t="s">
        <v>12</v>
      </c>
      <c r="C24" s="178" t="s">
        <v>158</v>
      </c>
      <c r="D24" s="179"/>
      <c r="E24" s="179"/>
      <c r="F24" s="179"/>
      <c r="G24" s="179"/>
      <c r="H24" s="179"/>
      <c r="I24" s="179"/>
      <c r="J24" s="179"/>
      <c r="K24" s="179"/>
      <c r="L24" s="179"/>
      <c r="M24" s="179"/>
      <c r="N24" s="179"/>
      <c r="O24" s="179"/>
      <c r="P24" s="180"/>
    </row>
    <row r="25" spans="1:16" ht="3" customHeight="1" thickBot="1" x14ac:dyDescent="0.25">
      <c r="B25" s="181"/>
      <c r="C25" s="182"/>
      <c r="D25" s="182"/>
      <c r="E25" s="182"/>
      <c r="F25" s="182"/>
      <c r="G25" s="182"/>
      <c r="H25" s="182"/>
      <c r="I25" s="182"/>
      <c r="J25" s="182"/>
      <c r="K25" s="182"/>
      <c r="L25" s="182"/>
      <c r="M25" s="182"/>
      <c r="N25" s="182"/>
      <c r="O25" s="182"/>
      <c r="P25" s="183"/>
    </row>
    <row r="26" spans="1:16" ht="13.5" thickBot="1" x14ac:dyDescent="0.25">
      <c r="B26" s="7" t="s">
        <v>2</v>
      </c>
      <c r="C26" s="286">
        <v>1</v>
      </c>
      <c r="D26" s="287"/>
      <c r="E26" s="287"/>
      <c r="F26" s="287"/>
      <c r="G26" s="287"/>
      <c r="H26" s="287"/>
      <c r="I26" s="287"/>
      <c r="J26" s="287"/>
      <c r="K26" s="287"/>
      <c r="L26" s="287"/>
      <c r="M26" s="287"/>
      <c r="N26" s="287"/>
      <c r="O26" s="287"/>
      <c r="P26" s="288"/>
    </row>
    <row r="27" spans="1:16" ht="3" customHeight="1" thickBot="1" x14ac:dyDescent="0.25">
      <c r="B27" s="201"/>
      <c r="C27" s="202"/>
      <c r="D27" s="202"/>
      <c r="E27" s="202"/>
      <c r="F27" s="202"/>
      <c r="G27" s="202"/>
      <c r="H27" s="202"/>
      <c r="I27" s="202"/>
      <c r="J27" s="202"/>
      <c r="K27" s="202"/>
      <c r="L27" s="202"/>
      <c r="M27" s="202"/>
      <c r="N27" s="202"/>
      <c r="O27" s="202"/>
      <c r="P27" s="203"/>
    </row>
    <row r="28" spans="1:16" ht="60" customHeight="1" thickBot="1" x14ac:dyDescent="0.25">
      <c r="B28" s="7" t="s">
        <v>13</v>
      </c>
      <c r="C28" s="68" t="s">
        <v>14</v>
      </c>
      <c r="D28" s="289" t="s">
        <v>159</v>
      </c>
      <c r="E28" s="290"/>
      <c r="F28" s="290"/>
      <c r="G28" s="291"/>
      <c r="H28" s="292" t="s">
        <v>15</v>
      </c>
      <c r="I28" s="292"/>
      <c r="J28" s="292"/>
      <c r="K28" s="289" t="s">
        <v>160</v>
      </c>
      <c r="L28" s="290"/>
      <c r="M28" s="291"/>
      <c r="N28" s="208" t="s">
        <v>16</v>
      </c>
      <c r="O28" s="209"/>
      <c r="P28" s="69" t="s">
        <v>161</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13.5" thickBot="1" x14ac:dyDescent="0.25">
      <c r="B32" s="34" t="s">
        <v>4</v>
      </c>
      <c r="C32" s="197" t="s">
        <v>48</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6.25" thickBot="1" x14ac:dyDescent="0.25">
      <c r="B34" s="34" t="s">
        <v>22</v>
      </c>
      <c r="C34" s="197" t="s">
        <v>48</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48</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30" customHeight="1" x14ac:dyDescent="0.2">
      <c r="B40" s="47" t="s">
        <v>162</v>
      </c>
      <c r="C40" s="228" t="s">
        <v>165</v>
      </c>
      <c r="D40" s="229"/>
      <c r="E40" s="229"/>
      <c r="F40" s="229"/>
      <c r="G40" s="230"/>
      <c r="H40" s="231" t="s">
        <v>163</v>
      </c>
      <c r="I40" s="232"/>
      <c r="J40" s="232"/>
      <c r="K40" s="232"/>
      <c r="L40" s="233"/>
      <c r="M40" s="219" t="s">
        <v>166</v>
      </c>
      <c r="N40" s="220"/>
      <c r="O40" s="220"/>
      <c r="P40" s="221"/>
    </row>
    <row r="41" spans="2:16" ht="30" customHeight="1" thickBot="1" x14ac:dyDescent="0.25">
      <c r="B41" s="49" t="s">
        <v>133</v>
      </c>
      <c r="C41" s="216" t="s">
        <v>164</v>
      </c>
      <c r="D41" s="217"/>
      <c r="E41" s="217"/>
      <c r="F41" s="217"/>
      <c r="G41" s="218"/>
      <c r="H41" s="293" t="s">
        <v>163</v>
      </c>
      <c r="I41" s="293"/>
      <c r="J41" s="293"/>
      <c r="K41" s="293"/>
      <c r="L41" s="293"/>
      <c r="M41" s="225"/>
      <c r="N41" s="226"/>
      <c r="O41" s="226"/>
      <c r="P41" s="227"/>
    </row>
    <row r="42" spans="2:16" ht="3" customHeight="1" thickBot="1" x14ac:dyDescent="0.25">
      <c r="B42" s="11"/>
      <c r="C42" s="11"/>
      <c r="D42" s="11"/>
      <c r="E42" s="11"/>
      <c r="F42" s="11"/>
      <c r="G42" s="11"/>
      <c r="H42" s="11"/>
      <c r="I42" s="11"/>
      <c r="J42" s="11"/>
      <c r="K42" s="11"/>
      <c r="L42" s="11"/>
      <c r="M42" s="11"/>
      <c r="N42" s="11"/>
      <c r="O42" s="11"/>
      <c r="P42" s="11"/>
    </row>
    <row r="43" spans="2:16" ht="13.5" customHeight="1" thickBot="1" x14ac:dyDescent="0.25">
      <c r="B43" s="190" t="s">
        <v>8</v>
      </c>
      <c r="C43" s="191"/>
      <c r="D43" s="191"/>
      <c r="E43" s="191"/>
      <c r="F43" s="191"/>
      <c r="G43" s="191"/>
      <c r="H43" s="191"/>
      <c r="I43" s="191"/>
      <c r="J43" s="191"/>
      <c r="K43" s="191"/>
      <c r="L43" s="191"/>
      <c r="M43" s="191"/>
      <c r="N43" s="191"/>
      <c r="O43" s="191"/>
      <c r="P43" s="192"/>
    </row>
    <row r="44" spans="2:16" ht="3" customHeight="1" thickBot="1" x14ac:dyDescent="0.25">
      <c r="B44" s="12"/>
      <c r="C44" s="13"/>
      <c r="D44" s="13"/>
      <c r="E44" s="13"/>
      <c r="F44" s="13"/>
      <c r="G44" s="13"/>
      <c r="H44" s="13"/>
      <c r="I44" s="13"/>
      <c r="J44" s="13"/>
      <c r="K44" s="13"/>
      <c r="L44" s="13"/>
      <c r="M44" s="13"/>
      <c r="N44" s="13"/>
      <c r="O44" s="13"/>
      <c r="P44" s="14"/>
    </row>
    <row r="45" spans="2:16" x14ac:dyDescent="0.2">
      <c r="B45" s="240" t="s">
        <v>20</v>
      </c>
      <c r="C45" s="15" t="s">
        <v>9</v>
      </c>
      <c r="D45" s="16" t="s">
        <v>66</v>
      </c>
      <c r="E45" s="16" t="s">
        <v>67</v>
      </c>
      <c r="F45" s="16" t="s">
        <v>68</v>
      </c>
      <c r="G45" s="16" t="s">
        <v>69</v>
      </c>
      <c r="H45" s="16" t="s">
        <v>70</v>
      </c>
      <c r="I45" s="16" t="s">
        <v>71</v>
      </c>
      <c r="J45" s="16" t="s">
        <v>72</v>
      </c>
      <c r="K45" s="16" t="s">
        <v>73</v>
      </c>
      <c r="L45" s="16" t="s">
        <v>74</v>
      </c>
      <c r="M45" s="16" t="s">
        <v>75</v>
      </c>
      <c r="N45" s="16" t="s">
        <v>76</v>
      </c>
      <c r="O45" s="17" t="s">
        <v>77</v>
      </c>
      <c r="P45" s="18" t="s">
        <v>23</v>
      </c>
    </row>
    <row r="46" spans="2:16" x14ac:dyDescent="0.2">
      <c r="B46" s="241"/>
      <c r="C46" s="50" t="s">
        <v>167</v>
      </c>
      <c r="D46" s="65"/>
      <c r="E46" s="65"/>
      <c r="F46" s="65">
        <v>0.03</v>
      </c>
      <c r="G46" s="65"/>
      <c r="H46" s="65"/>
      <c r="I46" s="65">
        <v>7.0000000000000007E-2</v>
      </c>
      <c r="J46" s="65"/>
      <c r="K46" s="65"/>
      <c r="L46" s="65">
        <v>0.9</v>
      </c>
      <c r="M46" s="65"/>
      <c r="N46" s="65"/>
      <c r="O46" s="65">
        <v>0.95</v>
      </c>
      <c r="P46" s="55"/>
    </row>
    <row r="47" spans="2:16" x14ac:dyDescent="0.2">
      <c r="B47" s="241"/>
      <c r="C47" s="51" t="s">
        <v>168</v>
      </c>
      <c r="D47" s="84"/>
      <c r="E47" s="84"/>
      <c r="F47" s="84">
        <f>+'2. Registro med. recaudo'!E19</f>
        <v>3.1474968670550184E-2</v>
      </c>
      <c r="G47" s="84"/>
      <c r="H47" s="84"/>
      <c r="I47" s="84">
        <f>+'2. Registro med. recaudo'!G19</f>
        <v>7.6641951114601078E-2</v>
      </c>
      <c r="J47" s="84"/>
      <c r="K47" s="84"/>
      <c r="L47" s="84">
        <f>+'2. Registro med. recaudo'!I19</f>
        <v>0.86081643029707622</v>
      </c>
      <c r="M47" s="84"/>
      <c r="N47" s="84"/>
      <c r="O47" s="84">
        <f>+'2. Registro med. recaudo'!K19</f>
        <v>0.97080847892221722</v>
      </c>
      <c r="P47" s="55"/>
    </row>
    <row r="48" spans="2:16" ht="3" customHeight="1" thickBot="1" x14ac:dyDescent="0.25">
      <c r="B48" s="54">
        <v>0.9</v>
      </c>
      <c r="C48" s="52"/>
      <c r="D48" s="52"/>
      <c r="E48" s="52"/>
      <c r="F48" s="53">
        <f>+$C$26</f>
        <v>1</v>
      </c>
      <c r="G48" s="52"/>
      <c r="H48" s="52"/>
      <c r="I48" s="53">
        <f>+$C$26</f>
        <v>1</v>
      </c>
      <c r="J48" s="52"/>
      <c r="K48" s="52"/>
      <c r="L48" s="53">
        <f>+$C$26</f>
        <v>1</v>
      </c>
      <c r="M48" s="52"/>
      <c r="N48" s="52"/>
      <c r="O48" s="53">
        <f>+$C$26</f>
        <v>1</v>
      </c>
      <c r="P48" s="53">
        <f>+$C$26</f>
        <v>1</v>
      </c>
    </row>
    <row r="49" spans="2:16" ht="22.5" customHeight="1" thickBot="1" x14ac:dyDescent="0.25">
      <c r="B49" s="253" t="s">
        <v>123</v>
      </c>
      <c r="C49" s="254"/>
      <c r="D49" s="254"/>
      <c r="E49" s="254"/>
      <c r="F49" s="254"/>
      <c r="G49" s="254"/>
      <c r="H49" s="254"/>
      <c r="I49" s="254"/>
      <c r="J49" s="254"/>
      <c r="K49" s="254"/>
      <c r="L49" s="254"/>
      <c r="M49" s="254"/>
      <c r="N49" s="254"/>
      <c r="O49" s="254"/>
      <c r="P49" s="255"/>
    </row>
    <row r="50" spans="2:16" x14ac:dyDescent="0.2">
      <c r="B50" s="243"/>
      <c r="C50" s="244"/>
      <c r="D50" s="244"/>
      <c r="E50" s="244"/>
      <c r="F50" s="244"/>
      <c r="G50" s="244"/>
      <c r="H50" s="244"/>
      <c r="I50" s="244"/>
      <c r="J50" s="244"/>
      <c r="K50" s="244"/>
      <c r="L50" s="244"/>
      <c r="M50" s="244"/>
      <c r="N50" s="244"/>
      <c r="O50" s="244"/>
      <c r="P50" s="245"/>
    </row>
    <row r="51" spans="2:16" x14ac:dyDescent="0.2">
      <c r="B51" s="246"/>
      <c r="C51" s="247"/>
      <c r="D51" s="247"/>
      <c r="E51" s="247"/>
      <c r="F51" s="247"/>
      <c r="G51" s="247"/>
      <c r="H51" s="247"/>
      <c r="I51" s="247"/>
      <c r="J51" s="247"/>
      <c r="K51" s="247"/>
      <c r="L51" s="247"/>
      <c r="M51" s="247"/>
      <c r="N51" s="247"/>
      <c r="O51" s="247"/>
      <c r="P51" s="248"/>
    </row>
    <row r="52" spans="2:16" x14ac:dyDescent="0.2">
      <c r="B52" s="246"/>
      <c r="C52" s="247"/>
      <c r="D52" s="247"/>
      <c r="E52" s="247"/>
      <c r="F52" s="247"/>
      <c r="G52" s="247"/>
      <c r="H52" s="247"/>
      <c r="I52" s="247"/>
      <c r="J52" s="247"/>
      <c r="K52" s="247"/>
      <c r="L52" s="247"/>
      <c r="M52" s="247"/>
      <c r="N52" s="247"/>
      <c r="O52" s="247"/>
      <c r="P52" s="248"/>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ht="13.5" thickBot="1" x14ac:dyDescent="0.25">
      <c r="B65" s="249"/>
      <c r="C65" s="250"/>
      <c r="D65" s="250"/>
      <c r="E65" s="250"/>
      <c r="F65" s="250"/>
      <c r="G65" s="250"/>
      <c r="H65" s="250"/>
      <c r="I65" s="250"/>
      <c r="J65" s="250"/>
      <c r="K65" s="250"/>
      <c r="L65" s="250"/>
      <c r="M65" s="250"/>
      <c r="N65" s="250"/>
      <c r="O65" s="250"/>
      <c r="P65" s="251"/>
    </row>
    <row r="66" spans="1:19" s="8" customFormat="1" ht="3" customHeight="1" thickBot="1" x14ac:dyDescent="0.25">
      <c r="A66" s="252"/>
      <c r="B66" s="252"/>
      <c r="C66" s="252"/>
      <c r="D66" s="252"/>
      <c r="E66" s="252"/>
      <c r="F66" s="252"/>
      <c r="G66" s="252"/>
      <c r="H66" s="252"/>
      <c r="I66" s="252"/>
      <c r="J66" s="252"/>
      <c r="K66" s="252"/>
      <c r="L66" s="252"/>
      <c r="M66" s="252"/>
      <c r="N66" s="252"/>
      <c r="O66" s="252"/>
      <c r="P66" s="252"/>
      <c r="Q66" s="252"/>
      <c r="S66" s="19"/>
    </row>
    <row r="67" spans="1:19" ht="15" customHeight="1" x14ac:dyDescent="0.2">
      <c r="B67" s="240" t="s">
        <v>5</v>
      </c>
      <c r="C67" s="237" t="s">
        <v>96</v>
      </c>
      <c r="D67" s="238"/>
      <c r="E67" s="238"/>
      <c r="F67" s="238"/>
      <c r="G67" s="238"/>
      <c r="H67" s="238"/>
      <c r="I67" s="238"/>
      <c r="J67" s="238"/>
      <c r="K67" s="238"/>
      <c r="L67" s="238"/>
      <c r="M67" s="238"/>
      <c r="N67" s="238"/>
      <c r="O67" s="238"/>
      <c r="P67" s="239"/>
    </row>
    <row r="68" spans="1:19" ht="60" customHeight="1" x14ac:dyDescent="0.2">
      <c r="B68" s="241"/>
      <c r="C68" s="261" t="s">
        <v>304</v>
      </c>
      <c r="D68" s="262"/>
      <c r="E68" s="262"/>
      <c r="F68" s="262"/>
      <c r="G68" s="262"/>
      <c r="H68" s="262"/>
      <c r="I68" s="262"/>
      <c r="J68" s="262"/>
      <c r="K68" s="262"/>
      <c r="L68" s="262"/>
      <c r="M68" s="262"/>
      <c r="N68" s="262"/>
      <c r="O68" s="262"/>
      <c r="P68" s="263"/>
    </row>
    <row r="69" spans="1:19" ht="15" customHeight="1" x14ac:dyDescent="0.2">
      <c r="B69" s="241"/>
      <c r="C69" s="264" t="s">
        <v>97</v>
      </c>
      <c r="D69" s="265"/>
      <c r="E69" s="265"/>
      <c r="F69" s="265"/>
      <c r="G69" s="265"/>
      <c r="H69" s="265"/>
      <c r="I69" s="265"/>
      <c r="J69" s="265"/>
      <c r="K69" s="265"/>
      <c r="L69" s="265"/>
      <c r="M69" s="265"/>
      <c r="N69" s="265"/>
      <c r="O69" s="265"/>
      <c r="P69" s="266"/>
    </row>
    <row r="70" spans="1:19" ht="49.5" customHeight="1" x14ac:dyDescent="0.2">
      <c r="B70" s="241"/>
      <c r="C70" s="261" t="s">
        <v>313</v>
      </c>
      <c r="D70" s="262"/>
      <c r="E70" s="262"/>
      <c r="F70" s="262"/>
      <c r="G70" s="262"/>
      <c r="H70" s="262"/>
      <c r="I70" s="262"/>
      <c r="J70" s="262"/>
      <c r="K70" s="262"/>
      <c r="L70" s="262"/>
      <c r="M70" s="262"/>
      <c r="N70" s="262"/>
      <c r="O70" s="262"/>
      <c r="P70" s="263"/>
    </row>
    <row r="71" spans="1:19" ht="18" customHeight="1" x14ac:dyDescent="0.2">
      <c r="B71" s="241"/>
      <c r="C71" s="264" t="s">
        <v>98</v>
      </c>
      <c r="D71" s="265"/>
      <c r="E71" s="265"/>
      <c r="F71" s="265"/>
      <c r="G71" s="265"/>
      <c r="H71" s="265"/>
      <c r="I71" s="265"/>
      <c r="J71" s="265"/>
      <c r="K71" s="265"/>
      <c r="L71" s="265"/>
      <c r="M71" s="265"/>
      <c r="N71" s="265"/>
      <c r="O71" s="265"/>
      <c r="P71" s="266"/>
    </row>
    <row r="72" spans="1:19" ht="49.5" customHeight="1" x14ac:dyDescent="0.2">
      <c r="B72" s="241"/>
      <c r="C72" s="261" t="s">
        <v>335</v>
      </c>
      <c r="D72" s="262"/>
      <c r="E72" s="262"/>
      <c r="F72" s="262"/>
      <c r="G72" s="262"/>
      <c r="H72" s="262"/>
      <c r="I72" s="262"/>
      <c r="J72" s="262"/>
      <c r="K72" s="262"/>
      <c r="L72" s="262"/>
      <c r="M72" s="262"/>
      <c r="N72" s="262"/>
      <c r="O72" s="262"/>
      <c r="P72" s="263"/>
    </row>
    <row r="73" spans="1:19" ht="17.25" customHeight="1" x14ac:dyDescent="0.2">
      <c r="B73" s="241"/>
      <c r="C73" s="264" t="s">
        <v>99</v>
      </c>
      <c r="D73" s="265"/>
      <c r="E73" s="265"/>
      <c r="F73" s="265"/>
      <c r="G73" s="265"/>
      <c r="H73" s="265"/>
      <c r="I73" s="265"/>
      <c r="J73" s="265"/>
      <c r="K73" s="265"/>
      <c r="L73" s="265"/>
      <c r="M73" s="265"/>
      <c r="N73" s="265"/>
      <c r="O73" s="265"/>
      <c r="P73" s="266"/>
    </row>
    <row r="74" spans="1:19" ht="49.5" customHeight="1" thickBot="1" x14ac:dyDescent="0.25">
      <c r="B74" s="242"/>
      <c r="C74" s="267" t="s">
        <v>336</v>
      </c>
      <c r="D74" s="268"/>
      <c r="E74" s="268"/>
      <c r="F74" s="268"/>
      <c r="G74" s="268"/>
      <c r="H74" s="268"/>
      <c r="I74" s="268"/>
      <c r="J74" s="268"/>
      <c r="K74" s="268"/>
      <c r="L74" s="268"/>
      <c r="M74" s="268"/>
      <c r="N74" s="268"/>
      <c r="O74" s="268"/>
      <c r="P74" s="269"/>
    </row>
    <row r="75" spans="1:19" ht="30.75" customHeight="1" thickBot="1" x14ac:dyDescent="0.25">
      <c r="B75" s="7" t="s">
        <v>41</v>
      </c>
      <c r="C75" s="193" t="s">
        <v>138</v>
      </c>
      <c r="D75" s="155"/>
      <c r="E75" s="155"/>
      <c r="F75" s="155"/>
      <c r="G75" s="155"/>
      <c r="H75" s="155"/>
      <c r="I75" s="155"/>
      <c r="J75" s="155"/>
      <c r="K75" s="155"/>
      <c r="L75" s="155"/>
      <c r="M75" s="155"/>
      <c r="N75" s="155"/>
      <c r="O75" s="155"/>
      <c r="P75" s="156"/>
    </row>
    <row r="76" spans="1:19" ht="27.75" customHeight="1" thickBot="1" x14ac:dyDescent="0.25">
      <c r="B76" s="7" t="s">
        <v>54</v>
      </c>
      <c r="C76" s="259" t="s">
        <v>55</v>
      </c>
      <c r="D76" s="259"/>
      <c r="E76" s="259"/>
      <c r="F76" s="259"/>
      <c r="G76" s="259"/>
      <c r="H76" s="259"/>
      <c r="I76" s="259"/>
      <c r="J76" s="259"/>
      <c r="K76" s="259"/>
      <c r="L76" s="259"/>
      <c r="M76" s="259"/>
      <c r="N76" s="259"/>
      <c r="O76" s="259"/>
      <c r="P76" s="260"/>
    </row>
    <row r="79" spans="1:19" x14ac:dyDescent="0.2">
      <c r="C79" s="20"/>
    </row>
    <row r="80" spans="1:19" hidden="1" x14ac:dyDescent="0.2">
      <c r="C80" s="1">
        <v>2018</v>
      </c>
    </row>
    <row r="81" spans="2:15" hidden="1" x14ac:dyDescent="0.2">
      <c r="C81" s="1">
        <v>2019</v>
      </c>
    </row>
    <row r="87" spans="2:15" s="2" customFormat="1" x14ac:dyDescent="0.2"/>
    <row r="88" spans="2:15" s="2" customFormat="1" x14ac:dyDescent="0.2">
      <c r="B88" s="21"/>
      <c r="C88" s="21"/>
      <c r="D88" s="21"/>
      <c r="E88" s="21"/>
      <c r="F88" s="21"/>
      <c r="G88" s="21"/>
      <c r="H88" s="21"/>
      <c r="I88" s="21"/>
      <c r="J88" s="21"/>
      <c r="K88" s="21"/>
      <c r="L88" s="21"/>
      <c r="M88" s="21"/>
      <c r="N88" s="21"/>
      <c r="O88" s="21"/>
    </row>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2"/>
      <c r="C92" s="22"/>
      <c r="D92" s="22"/>
      <c r="E92" s="22"/>
      <c r="F92" s="22"/>
      <c r="G92" s="21"/>
      <c r="H92" s="21"/>
      <c r="I92" s="21"/>
      <c r="J92" s="21"/>
      <c r="K92" s="21"/>
      <c r="L92" s="21"/>
      <c r="M92" s="21"/>
      <c r="N92" s="21"/>
      <c r="O92" s="21"/>
    </row>
    <row r="93" spans="2:15" s="2" customFormat="1" x14ac:dyDescent="0.2">
      <c r="B93" s="22"/>
      <c r="C93" s="22"/>
      <c r="D93" s="22"/>
      <c r="E93" s="22"/>
      <c r="F93" s="22"/>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c r="P98" s="23"/>
    </row>
    <row r="99" spans="2:17" s="2" customFormat="1" x14ac:dyDescent="0.2">
      <c r="B99" s="22"/>
      <c r="C99" s="22"/>
      <c r="D99" s="22"/>
      <c r="E99" s="22"/>
      <c r="F99" s="22"/>
      <c r="G99" s="21"/>
      <c r="H99" s="21"/>
      <c r="I99" s="21"/>
      <c r="J99" s="21"/>
      <c r="K99" s="21"/>
      <c r="L99" s="21"/>
      <c r="M99" s="21"/>
      <c r="N99" s="21"/>
      <c r="O99" s="21"/>
      <c r="P99" s="23"/>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c r="Q101" s="24" t="s">
        <v>46</v>
      </c>
    </row>
    <row r="102" spans="2:17" s="2" customFormat="1" x14ac:dyDescent="0.2">
      <c r="B102" s="25"/>
      <c r="C102" s="25"/>
      <c r="D102" s="22"/>
      <c r="E102" s="22"/>
      <c r="F102" s="22"/>
      <c r="G102" s="21"/>
      <c r="H102" s="21"/>
      <c r="I102" s="21"/>
      <c r="J102" s="21"/>
      <c r="K102" s="21"/>
      <c r="L102" s="21"/>
      <c r="M102" s="21"/>
      <c r="N102" s="21"/>
      <c r="O102" s="21"/>
      <c r="P102" s="23"/>
      <c r="Q102" s="24" t="s">
        <v>47</v>
      </c>
    </row>
    <row r="103" spans="2:17" s="2" customFormat="1" x14ac:dyDescent="0.2">
      <c r="B103" s="25"/>
      <c r="C103" s="25"/>
      <c r="D103" s="22"/>
      <c r="E103" s="22"/>
      <c r="F103" s="22"/>
      <c r="G103" s="21"/>
      <c r="H103" s="21"/>
      <c r="I103" s="21"/>
      <c r="J103" s="21"/>
      <c r="K103" s="21"/>
      <c r="L103" s="21"/>
      <c r="M103" s="21"/>
      <c r="N103" s="21"/>
      <c r="O103" s="21"/>
      <c r="P103" s="23"/>
      <c r="Q103" s="24" t="s">
        <v>49</v>
      </c>
    </row>
    <row r="104" spans="2:17" s="2" customFormat="1" x14ac:dyDescent="0.2">
      <c r="B104" s="25"/>
      <c r="C104" s="25"/>
      <c r="D104" s="22"/>
      <c r="E104" s="22"/>
      <c r="F104" s="22"/>
      <c r="G104" s="21"/>
      <c r="H104" s="21"/>
      <c r="I104" s="21"/>
      <c r="J104" s="21"/>
      <c r="K104" s="21"/>
      <c r="L104" s="21"/>
      <c r="M104" s="21"/>
      <c r="N104" s="21"/>
      <c r="O104" s="21"/>
      <c r="P104" s="23"/>
      <c r="Q104" s="24" t="s">
        <v>48</v>
      </c>
    </row>
    <row r="105" spans="2:17" s="2" customFormat="1" x14ac:dyDescent="0.2">
      <c r="B105" s="22"/>
      <c r="C105" s="25"/>
      <c r="D105" s="22"/>
      <c r="E105" s="22"/>
      <c r="F105" s="22"/>
      <c r="G105" s="21"/>
      <c r="H105" s="21"/>
      <c r="I105" s="21"/>
      <c r="J105" s="21"/>
      <c r="K105" s="21"/>
      <c r="L105" s="21"/>
      <c r="M105" s="26"/>
      <c r="N105" s="21"/>
      <c r="O105" s="21"/>
      <c r="P105" s="23"/>
      <c r="Q105" s="24" t="s">
        <v>50</v>
      </c>
    </row>
    <row r="106" spans="2:17" s="2" customFormat="1" x14ac:dyDescent="0.2">
      <c r="B106" s="22"/>
      <c r="C106" s="25"/>
      <c r="D106" s="22"/>
      <c r="E106" s="22"/>
      <c r="F106" s="22"/>
      <c r="G106" s="21"/>
      <c r="H106" s="21"/>
      <c r="I106" s="21"/>
      <c r="J106" s="21"/>
      <c r="K106" s="21"/>
      <c r="L106" s="21"/>
      <c r="M106" s="21"/>
      <c r="N106" s="21" t="s">
        <v>45</v>
      </c>
      <c r="O106" s="21"/>
      <c r="P106" s="23"/>
      <c r="Q106" s="24" t="s">
        <v>51</v>
      </c>
    </row>
    <row r="107" spans="2:17" s="2" customFormat="1" x14ac:dyDescent="0.2">
      <c r="B107" s="22"/>
      <c r="C107" s="25"/>
      <c r="D107" s="22"/>
      <c r="E107" s="22"/>
      <c r="F107" s="22"/>
      <c r="G107" s="21"/>
      <c r="H107" s="21"/>
      <c r="I107" s="21"/>
      <c r="J107" s="21"/>
      <c r="K107" s="21"/>
      <c r="L107" s="21"/>
      <c r="M107" s="21"/>
      <c r="N107" s="21"/>
      <c r="O107" s="21"/>
      <c r="P107" s="23"/>
    </row>
    <row r="108" spans="2:17" s="2" customFormat="1" x14ac:dyDescent="0.2">
      <c r="B108" s="22"/>
      <c r="C108" s="25"/>
      <c r="D108" s="22"/>
      <c r="E108" s="22"/>
      <c r="F108" s="22"/>
      <c r="G108" s="21"/>
      <c r="H108" s="21"/>
      <c r="I108" s="21"/>
      <c r="J108" s="21"/>
      <c r="K108" s="21"/>
      <c r="L108" s="21"/>
      <c r="M108" s="21"/>
      <c r="N108" s="21"/>
      <c r="O108" s="21"/>
      <c r="P108" s="23"/>
    </row>
    <row r="109" spans="2:17" s="2" customFormat="1" x14ac:dyDescent="0.2">
      <c r="B109" s="22"/>
      <c r="C109" s="22"/>
      <c r="D109" s="22"/>
      <c r="E109" s="22"/>
      <c r="F109" s="22"/>
      <c r="G109" s="21"/>
      <c r="H109" s="21"/>
      <c r="I109" s="21"/>
      <c r="J109" s="21"/>
      <c r="K109" s="21"/>
      <c r="L109" s="21"/>
      <c r="M109" s="21"/>
      <c r="N109" s="21"/>
      <c r="O109" s="21"/>
      <c r="P109" s="23"/>
    </row>
    <row r="110" spans="2:17" s="2" customFormat="1" x14ac:dyDescent="0.2">
      <c r="B110" s="22"/>
      <c r="C110" s="22"/>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c r="Q111" s="24">
        <v>2015</v>
      </c>
    </row>
    <row r="112" spans="2:17" s="2" customFormat="1" ht="12.75" customHeight="1" x14ac:dyDescent="0.2">
      <c r="B112" s="22"/>
      <c r="C112" s="22"/>
      <c r="D112" s="22"/>
      <c r="E112" s="22"/>
      <c r="F112" s="22"/>
      <c r="G112" s="21"/>
      <c r="H112" s="21"/>
      <c r="I112" s="21"/>
      <c r="J112" s="21"/>
      <c r="K112" s="21"/>
      <c r="L112" s="21"/>
      <c r="M112" s="21"/>
      <c r="N112" s="21"/>
      <c r="O112" s="21"/>
      <c r="Q112" s="24">
        <v>2016</v>
      </c>
    </row>
    <row r="113" spans="2:17" s="2" customFormat="1" x14ac:dyDescent="0.2">
      <c r="B113" s="22"/>
      <c r="C113" s="22"/>
      <c r="D113" s="22"/>
      <c r="E113" s="22"/>
      <c r="F113" s="22"/>
      <c r="G113" s="21"/>
      <c r="H113" s="21"/>
      <c r="I113" s="21"/>
      <c r="J113" s="21"/>
      <c r="K113" s="21"/>
      <c r="L113" s="21"/>
      <c r="M113" s="21"/>
      <c r="N113" s="21"/>
      <c r="O113" s="21"/>
      <c r="Q113" s="24">
        <v>2017</v>
      </c>
    </row>
    <row r="114" spans="2:17" s="2" customFormat="1" x14ac:dyDescent="0.2">
      <c r="B114" s="22"/>
      <c r="C114" s="22"/>
      <c r="D114" s="22"/>
      <c r="E114" s="22"/>
      <c r="F114" s="22"/>
      <c r="G114" s="21"/>
      <c r="H114" s="21"/>
      <c r="I114" s="21"/>
      <c r="J114" s="21"/>
      <c r="K114" s="21"/>
      <c r="L114" s="21"/>
      <c r="M114" s="21"/>
      <c r="N114" s="21"/>
      <c r="O114" s="21"/>
      <c r="Q114" s="24">
        <v>2018</v>
      </c>
    </row>
    <row r="115" spans="2:17" s="2" customFormat="1" x14ac:dyDescent="0.2">
      <c r="B115" s="22"/>
      <c r="C115" s="22"/>
      <c r="D115" s="22"/>
      <c r="E115" s="22"/>
      <c r="F115" s="22"/>
      <c r="G115" s="21"/>
      <c r="H115" s="21"/>
      <c r="I115" s="21"/>
      <c r="J115" s="21"/>
      <c r="K115" s="21"/>
      <c r="L115" s="21"/>
      <c r="M115" s="21"/>
      <c r="N115" s="21"/>
      <c r="O115" s="21"/>
    </row>
    <row r="116" spans="2:17" s="2" customFormat="1" x14ac:dyDescent="0.2">
      <c r="B116" s="22"/>
      <c r="C116" s="22"/>
      <c r="D116" s="22"/>
      <c r="E116" s="22"/>
      <c r="F116" s="22"/>
      <c r="G116" s="21"/>
      <c r="H116" s="21"/>
      <c r="I116" s="21"/>
      <c r="J116" s="21"/>
      <c r="K116" s="21"/>
      <c r="L116" s="21"/>
      <c r="M116" s="21"/>
      <c r="N116" s="21"/>
      <c r="O116" s="21"/>
    </row>
    <row r="117" spans="2:17" s="2" customFormat="1" x14ac:dyDescent="0.2">
      <c r="B117" s="27"/>
      <c r="C117" s="22"/>
      <c r="D117" s="22"/>
      <c r="E117" s="22"/>
      <c r="F117" s="22"/>
      <c r="G117" s="21"/>
      <c r="H117" s="21"/>
      <c r="I117" s="21"/>
      <c r="J117" s="21"/>
      <c r="K117" s="21"/>
      <c r="L117" s="21"/>
      <c r="M117" s="21"/>
      <c r="N117" s="21"/>
      <c r="O117" s="21"/>
    </row>
    <row r="118" spans="2:17" s="2" customFormat="1" x14ac:dyDescent="0.2">
      <c r="B118" s="27"/>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8"/>
      <c r="C124" s="22"/>
      <c r="D124" s="22"/>
      <c r="E124" s="22"/>
      <c r="F124" s="22"/>
      <c r="G124" s="21"/>
      <c r="H124" s="21"/>
      <c r="I124" s="21"/>
      <c r="J124" s="21"/>
      <c r="K124" s="21"/>
      <c r="L124" s="21"/>
      <c r="M124" s="21"/>
      <c r="N124" s="21"/>
      <c r="O124" s="21"/>
    </row>
    <row r="125" spans="2:17" s="2" customFormat="1" x14ac:dyDescent="0.2">
      <c r="B125" s="28"/>
      <c r="C125" s="22"/>
      <c r="D125" s="22"/>
      <c r="E125" s="22"/>
      <c r="F125" s="22"/>
      <c r="G125" s="21"/>
      <c r="H125" s="21"/>
      <c r="I125" s="21"/>
      <c r="J125" s="21"/>
      <c r="K125" s="21"/>
      <c r="L125" s="21"/>
      <c r="M125" s="21"/>
      <c r="N125" s="21"/>
      <c r="O125" s="21"/>
    </row>
    <row r="126" spans="2:17" s="2" customFormat="1" x14ac:dyDescent="0.2">
      <c r="B126" s="22"/>
      <c r="C126" s="22"/>
      <c r="D126" s="22"/>
      <c r="E126" s="22"/>
      <c r="F126" s="22"/>
      <c r="G126" s="21"/>
      <c r="H126" s="21"/>
      <c r="I126" s="21"/>
      <c r="J126" s="21"/>
      <c r="K126" s="21"/>
      <c r="L126" s="21"/>
      <c r="M126" s="21"/>
      <c r="N126" s="21"/>
      <c r="O126" s="21"/>
    </row>
    <row r="127" spans="2:17" s="2" customFormat="1" x14ac:dyDescent="0.2">
      <c r="B127" s="29" t="s">
        <v>115</v>
      </c>
      <c r="C127" s="22"/>
      <c r="D127" s="22"/>
      <c r="E127" s="22"/>
      <c r="F127" s="22"/>
      <c r="G127" s="21"/>
      <c r="H127" s="21"/>
      <c r="I127" s="21"/>
      <c r="J127" s="21"/>
      <c r="K127" s="21"/>
      <c r="L127" s="21"/>
      <c r="M127" s="21"/>
      <c r="N127" s="21"/>
      <c r="O127" s="21"/>
    </row>
    <row r="128" spans="2:17" s="2" customFormat="1" x14ac:dyDescent="0.2">
      <c r="B128" s="29" t="s">
        <v>116</v>
      </c>
      <c r="C128" s="22"/>
      <c r="D128" s="22"/>
      <c r="E128" s="22"/>
      <c r="F128" s="22"/>
      <c r="G128" s="21"/>
      <c r="H128" s="21"/>
      <c r="I128" s="21"/>
      <c r="J128" s="21"/>
      <c r="K128" s="21"/>
      <c r="L128" s="21"/>
      <c r="M128" s="21"/>
      <c r="N128" s="21"/>
      <c r="O128" s="21"/>
    </row>
    <row r="129" spans="2:19" s="2" customFormat="1" x14ac:dyDescent="0.2">
      <c r="B129" s="29" t="s">
        <v>117</v>
      </c>
      <c r="C129" s="22"/>
      <c r="D129" s="22"/>
      <c r="E129" s="22"/>
      <c r="F129" s="22"/>
      <c r="G129" s="21"/>
      <c r="H129" s="21"/>
      <c r="I129" s="21"/>
      <c r="J129" s="21"/>
      <c r="K129" s="21"/>
      <c r="L129" s="21"/>
      <c r="M129" s="21"/>
      <c r="N129" s="21"/>
      <c r="O129" s="21"/>
    </row>
    <row r="130" spans="2:19" s="2" customFormat="1" x14ac:dyDescent="0.2">
      <c r="B130" s="29" t="s">
        <v>118</v>
      </c>
      <c r="C130" s="22"/>
      <c r="D130" s="22"/>
      <c r="E130" s="22"/>
      <c r="F130" s="22"/>
      <c r="G130" s="21"/>
      <c r="H130" s="21"/>
      <c r="I130" s="21"/>
      <c r="J130" s="21"/>
      <c r="K130" s="21"/>
      <c r="L130" s="21"/>
      <c r="M130" s="21"/>
      <c r="N130" s="21"/>
      <c r="O130" s="21"/>
    </row>
    <row r="131" spans="2:19" s="2" customFormat="1" x14ac:dyDescent="0.2">
      <c r="B131" s="29" t="s">
        <v>119</v>
      </c>
      <c r="C131" s="22"/>
      <c r="D131" s="22"/>
      <c r="E131" s="22"/>
      <c r="F131" s="22"/>
      <c r="G131" s="21"/>
      <c r="H131" s="21"/>
      <c r="I131" s="21"/>
      <c r="J131" s="21"/>
      <c r="K131" s="21"/>
      <c r="L131" s="21"/>
      <c r="M131" s="21"/>
      <c r="N131" s="21"/>
      <c r="O131" s="21"/>
    </row>
    <row r="132" spans="2:19" s="2" customFormat="1" x14ac:dyDescent="0.2">
      <c r="B132" s="29" t="s">
        <v>120</v>
      </c>
      <c r="C132" s="22"/>
      <c r="D132" s="22"/>
      <c r="E132" s="22"/>
      <c r="F132" s="22"/>
      <c r="G132" s="21"/>
      <c r="H132" s="21"/>
      <c r="I132" s="21"/>
      <c r="J132" s="21"/>
      <c r="K132" s="21"/>
      <c r="L132" s="21"/>
      <c r="M132" s="21"/>
      <c r="N132" s="21"/>
      <c r="O132" s="21"/>
    </row>
    <row r="133" spans="2:19" s="2" customFormat="1" x14ac:dyDescent="0.2">
      <c r="B133" s="29" t="s">
        <v>121</v>
      </c>
      <c r="C133" s="22"/>
      <c r="D133" s="22"/>
      <c r="E133" s="22"/>
      <c r="F133" s="22"/>
      <c r="G133" s="21"/>
      <c r="H133" s="21"/>
      <c r="I133" s="21"/>
      <c r="J133" s="21"/>
      <c r="K133" s="21"/>
      <c r="L133" s="21"/>
      <c r="M133" s="21"/>
      <c r="N133" s="21"/>
      <c r="O133" s="21"/>
    </row>
    <row r="134" spans="2:19" s="2" customFormat="1" x14ac:dyDescent="0.2">
      <c r="B134" s="30"/>
      <c r="C134" s="22"/>
      <c r="D134" s="22"/>
      <c r="E134" s="22"/>
      <c r="F134" s="22"/>
      <c r="G134" s="21"/>
      <c r="H134" s="21"/>
      <c r="I134" s="21"/>
      <c r="J134" s="21"/>
      <c r="K134" s="21"/>
      <c r="L134" s="21"/>
      <c r="M134" s="21"/>
      <c r="N134" s="21"/>
      <c r="O134" s="21"/>
    </row>
    <row r="135" spans="2:19" s="2" customFormat="1" x14ac:dyDescent="0.2">
      <c r="B135" s="27"/>
      <c r="C135" s="22"/>
      <c r="D135" s="22"/>
      <c r="E135" s="22"/>
      <c r="F135" s="22"/>
      <c r="G135" s="21"/>
      <c r="H135" s="21"/>
      <c r="I135" s="21"/>
      <c r="J135" s="21"/>
      <c r="K135" s="21"/>
      <c r="L135" s="21"/>
      <c r="M135" s="21"/>
      <c r="N135" s="21"/>
      <c r="O135" s="21"/>
    </row>
    <row r="136" spans="2:19" x14ac:dyDescent="0.2">
      <c r="B136" s="27"/>
      <c r="C136" s="22"/>
      <c r="D136" s="22"/>
      <c r="E136" s="22"/>
      <c r="F136" s="22"/>
      <c r="G136" s="21"/>
      <c r="H136" s="21"/>
      <c r="I136" s="21"/>
      <c r="J136" s="21"/>
      <c r="K136" s="21"/>
      <c r="L136" s="21"/>
      <c r="M136" s="21"/>
      <c r="N136" s="21"/>
      <c r="O136" s="21"/>
      <c r="P136" s="2"/>
      <c r="S136" s="1"/>
    </row>
    <row r="137" spans="2:19" hidden="1" x14ac:dyDescent="0.2">
      <c r="B137" s="22" t="s">
        <v>26</v>
      </c>
      <c r="C137" s="22"/>
      <c r="D137" s="22"/>
      <c r="E137" s="22"/>
      <c r="F137" s="22"/>
      <c r="G137" s="21"/>
      <c r="H137" s="21"/>
      <c r="I137" s="21"/>
      <c r="J137" s="21"/>
      <c r="K137" s="21"/>
      <c r="L137" s="21"/>
      <c r="M137" s="21"/>
      <c r="N137" s="21"/>
      <c r="O137" s="21"/>
      <c r="P137" s="2"/>
      <c r="S137" s="1"/>
    </row>
    <row r="138" spans="2:19" hidden="1" x14ac:dyDescent="0.2">
      <c r="B138" s="25" t="s">
        <v>34</v>
      </c>
      <c r="C138" s="22"/>
      <c r="D138" s="22"/>
      <c r="E138" s="22"/>
      <c r="F138" s="22"/>
      <c r="G138" s="21"/>
      <c r="H138" s="21"/>
      <c r="I138" s="21"/>
      <c r="J138" s="21"/>
      <c r="K138" s="21"/>
      <c r="L138" s="21"/>
      <c r="M138" s="21"/>
      <c r="N138" s="21"/>
      <c r="O138" s="21"/>
      <c r="P138" s="2"/>
      <c r="S138" s="1"/>
    </row>
    <row r="139" spans="2:19" hidden="1" x14ac:dyDescent="0.2">
      <c r="B139" s="25" t="s">
        <v>83</v>
      </c>
      <c r="C139" s="22"/>
      <c r="D139" s="22"/>
      <c r="E139" s="22"/>
      <c r="F139" s="22"/>
      <c r="G139" s="21"/>
      <c r="H139" s="21"/>
      <c r="I139" s="21"/>
      <c r="J139" s="21"/>
      <c r="K139" s="21"/>
      <c r="L139" s="21"/>
      <c r="M139" s="21"/>
      <c r="N139" s="21"/>
      <c r="O139" s="21"/>
      <c r="P139" s="2"/>
      <c r="S139" s="1"/>
    </row>
    <row r="140" spans="2:19" hidden="1" x14ac:dyDescent="0.2">
      <c r="B140" s="25" t="s">
        <v>27</v>
      </c>
      <c r="C140" s="22"/>
      <c r="D140" s="22"/>
      <c r="E140" s="22"/>
      <c r="F140" s="22"/>
      <c r="G140" s="21"/>
      <c r="H140" s="21"/>
      <c r="I140" s="21"/>
      <c r="J140" s="21"/>
      <c r="K140" s="21"/>
      <c r="L140" s="21"/>
      <c r="M140" s="21"/>
      <c r="N140" s="21"/>
      <c r="O140" s="21"/>
      <c r="P140" s="2"/>
      <c r="S140" s="1"/>
    </row>
    <row r="141" spans="2:19" hidden="1" x14ac:dyDescent="0.2">
      <c r="B141" s="25" t="s">
        <v>89</v>
      </c>
      <c r="C141" s="22"/>
      <c r="D141" s="22"/>
      <c r="E141" s="22"/>
      <c r="F141" s="22"/>
      <c r="G141" s="21"/>
      <c r="H141" s="21"/>
      <c r="I141" s="21"/>
      <c r="J141" s="21"/>
      <c r="K141" s="21"/>
      <c r="L141" s="21"/>
      <c r="M141" s="21"/>
      <c r="N141" s="21"/>
      <c r="O141" s="21"/>
      <c r="P141" s="2"/>
      <c r="S141" s="1"/>
    </row>
    <row r="142" spans="2:19" hidden="1" x14ac:dyDescent="0.2">
      <c r="B142" s="25" t="s">
        <v>112</v>
      </c>
      <c r="C142" s="22"/>
      <c r="D142" s="22"/>
      <c r="E142" s="22"/>
      <c r="F142" s="22"/>
      <c r="G142" s="21"/>
      <c r="H142" s="21"/>
      <c r="I142" s="21"/>
      <c r="J142" s="21"/>
      <c r="K142" s="21"/>
      <c r="L142" s="21"/>
      <c r="M142" s="21"/>
      <c r="N142" s="21"/>
      <c r="O142" s="21"/>
      <c r="P142" s="2"/>
      <c r="S142" s="1"/>
    </row>
    <row r="143" spans="2:19" hidden="1" x14ac:dyDescent="0.2">
      <c r="B143" s="25" t="s">
        <v>91</v>
      </c>
      <c r="C143" s="22"/>
      <c r="D143" s="22"/>
      <c r="E143" s="22"/>
      <c r="F143" s="22"/>
      <c r="G143" s="21"/>
      <c r="H143" s="21"/>
      <c r="I143" s="21"/>
      <c r="J143" s="21"/>
      <c r="K143" s="21"/>
      <c r="L143" s="21"/>
      <c r="M143" s="21"/>
      <c r="N143" s="21"/>
      <c r="O143" s="21"/>
      <c r="P143" s="2"/>
      <c r="S143" s="1"/>
    </row>
    <row r="144" spans="2:19" hidden="1" x14ac:dyDescent="0.2">
      <c r="B144" s="25" t="s">
        <v>32</v>
      </c>
      <c r="C144" s="22"/>
      <c r="D144" s="22"/>
      <c r="E144" s="22"/>
      <c r="F144" s="22"/>
      <c r="G144" s="21"/>
      <c r="H144" s="21"/>
      <c r="I144" s="21"/>
      <c r="J144" s="21"/>
      <c r="K144" s="21"/>
      <c r="L144" s="21"/>
      <c r="M144" s="21"/>
      <c r="N144" s="21"/>
      <c r="O144" s="21"/>
      <c r="P144" s="2"/>
      <c r="S144" s="1"/>
    </row>
    <row r="145" spans="2:19" hidden="1" x14ac:dyDescent="0.2">
      <c r="B145" s="25" t="s">
        <v>80</v>
      </c>
      <c r="C145" s="22"/>
      <c r="D145" s="22"/>
      <c r="E145" s="22"/>
      <c r="F145" s="22"/>
      <c r="G145" s="21"/>
      <c r="H145" s="21"/>
      <c r="I145" s="21"/>
      <c r="J145" s="21"/>
      <c r="K145" s="21"/>
      <c r="L145" s="21"/>
      <c r="M145" s="21"/>
      <c r="N145" s="21"/>
      <c r="O145" s="21"/>
      <c r="P145" s="2"/>
      <c r="S145" s="1"/>
    </row>
    <row r="146" spans="2:19" hidden="1" x14ac:dyDescent="0.2">
      <c r="B146" s="25" t="s">
        <v>84</v>
      </c>
      <c r="C146" s="22"/>
      <c r="D146" s="22"/>
      <c r="E146" s="22"/>
      <c r="F146" s="22"/>
      <c r="G146" s="21"/>
      <c r="H146" s="21"/>
      <c r="I146" s="21"/>
      <c r="J146" s="21"/>
      <c r="K146" s="21"/>
      <c r="L146" s="21"/>
      <c r="M146" s="21"/>
      <c r="N146" s="21"/>
      <c r="O146" s="21"/>
      <c r="P146" s="2"/>
      <c r="S146" s="1"/>
    </row>
    <row r="147" spans="2:19" ht="25.5" hidden="1" x14ac:dyDescent="0.2">
      <c r="B147" s="31" t="s">
        <v>108</v>
      </c>
      <c r="C147" s="22"/>
      <c r="D147" s="22"/>
      <c r="E147" s="22"/>
      <c r="F147" s="22"/>
      <c r="G147" s="21"/>
      <c r="H147" s="21"/>
      <c r="I147" s="21"/>
      <c r="J147" s="21"/>
      <c r="K147" s="21"/>
      <c r="L147" s="21"/>
      <c r="M147" s="21"/>
      <c r="N147" s="21"/>
      <c r="O147" s="21"/>
      <c r="P147" s="2"/>
    </row>
    <row r="148" spans="2:19" hidden="1" x14ac:dyDescent="0.2">
      <c r="B148" s="25" t="s">
        <v>82</v>
      </c>
      <c r="C148" s="22"/>
      <c r="D148" s="22"/>
      <c r="E148" s="22"/>
      <c r="F148" s="22"/>
      <c r="G148" s="21"/>
      <c r="H148" s="21"/>
      <c r="I148" s="21"/>
      <c r="J148" s="21"/>
      <c r="K148" s="21"/>
      <c r="L148" s="21"/>
      <c r="M148" s="21"/>
      <c r="N148" s="21"/>
      <c r="O148" s="21"/>
      <c r="P148" s="2"/>
    </row>
    <row r="149" spans="2:19" hidden="1" x14ac:dyDescent="0.2">
      <c r="B149" s="25" t="s">
        <v>87</v>
      </c>
      <c r="C149" s="22"/>
      <c r="D149" s="22"/>
      <c r="E149" s="22"/>
      <c r="F149" s="22"/>
      <c r="G149" s="21"/>
      <c r="H149" s="21"/>
      <c r="I149" s="21"/>
      <c r="J149" s="21"/>
      <c r="K149" s="21"/>
      <c r="L149" s="21"/>
      <c r="M149" s="21"/>
      <c r="N149" s="21"/>
      <c r="O149" s="21"/>
      <c r="P149" s="2"/>
    </row>
    <row r="150" spans="2:19" hidden="1" x14ac:dyDescent="0.2">
      <c r="B150" s="25" t="s">
        <v>90</v>
      </c>
      <c r="C150" s="22"/>
      <c r="D150" s="22"/>
      <c r="E150" s="22"/>
      <c r="F150" s="22"/>
      <c r="G150" s="21"/>
      <c r="H150" s="21"/>
      <c r="I150" s="21"/>
      <c r="J150" s="21"/>
      <c r="K150" s="21"/>
      <c r="L150" s="21"/>
      <c r="M150" s="21"/>
      <c r="N150" s="21"/>
      <c r="O150" s="21"/>
      <c r="P150" s="2"/>
    </row>
    <row r="151" spans="2:19" hidden="1" x14ac:dyDescent="0.2">
      <c r="B151" s="25" t="s">
        <v>88</v>
      </c>
      <c r="C151" s="22"/>
      <c r="D151" s="22"/>
      <c r="E151" s="22"/>
      <c r="F151" s="22"/>
      <c r="G151" s="21"/>
      <c r="H151" s="21"/>
      <c r="I151" s="21"/>
      <c r="J151" s="21"/>
      <c r="K151" s="21"/>
      <c r="L151" s="21"/>
      <c r="M151" s="21"/>
      <c r="N151" s="21"/>
      <c r="O151" s="21"/>
      <c r="P151" s="2"/>
    </row>
    <row r="152" spans="2:19" hidden="1" x14ac:dyDescent="0.2">
      <c r="B152" s="25" t="s">
        <v>85</v>
      </c>
      <c r="C152" s="22"/>
      <c r="D152" s="22"/>
      <c r="E152" s="22"/>
      <c r="F152" s="22"/>
      <c r="G152" s="21"/>
      <c r="H152" s="21"/>
      <c r="I152" s="21"/>
      <c r="J152" s="21"/>
      <c r="K152" s="21"/>
      <c r="L152" s="21"/>
      <c r="M152" s="21"/>
      <c r="N152" s="21"/>
      <c r="O152" s="21"/>
      <c r="P152" s="2"/>
    </row>
    <row r="153" spans="2:19" hidden="1" x14ac:dyDescent="0.2">
      <c r="B153" s="25" t="s">
        <v>78</v>
      </c>
      <c r="C153" s="22"/>
      <c r="D153" s="22"/>
      <c r="E153" s="22"/>
      <c r="F153" s="22"/>
      <c r="G153" s="21"/>
      <c r="H153" s="21"/>
      <c r="I153" s="21"/>
      <c r="J153" s="21"/>
      <c r="K153" s="21"/>
      <c r="L153" s="21"/>
      <c r="M153" s="21"/>
      <c r="N153" s="21"/>
      <c r="O153" s="21"/>
      <c r="P153" s="2"/>
    </row>
    <row r="154" spans="2:19" hidden="1" x14ac:dyDescent="0.2">
      <c r="B154" s="25" t="s">
        <v>86</v>
      </c>
      <c r="C154" s="22"/>
      <c r="D154" s="22"/>
      <c r="E154" s="22"/>
      <c r="F154" s="22"/>
      <c r="G154" s="21"/>
      <c r="H154" s="21"/>
      <c r="I154" s="21"/>
      <c r="J154" s="21"/>
      <c r="K154" s="21"/>
      <c r="L154" s="21"/>
      <c r="M154" s="21"/>
      <c r="N154" s="21"/>
      <c r="O154" s="21"/>
      <c r="P154" s="2"/>
    </row>
    <row r="155" spans="2:19" hidden="1" x14ac:dyDescent="0.2">
      <c r="B155" s="25" t="s">
        <v>79</v>
      </c>
      <c r="C155" s="22"/>
      <c r="D155" s="22"/>
      <c r="E155" s="22"/>
      <c r="F155" s="22"/>
      <c r="G155" s="21"/>
      <c r="H155" s="21"/>
      <c r="I155" s="21"/>
      <c r="J155" s="21"/>
      <c r="K155" s="21"/>
      <c r="L155" s="21"/>
      <c r="M155" s="21"/>
      <c r="N155" s="21"/>
      <c r="O155" s="21"/>
      <c r="P155" s="2"/>
    </row>
    <row r="156" spans="2:19" hidden="1" x14ac:dyDescent="0.2">
      <c r="B156" s="25" t="s">
        <v>81</v>
      </c>
      <c r="C156" s="22"/>
      <c r="D156" s="22"/>
      <c r="E156" s="22"/>
      <c r="F156" s="22"/>
      <c r="G156" s="21"/>
      <c r="H156" s="21"/>
      <c r="I156" s="21"/>
      <c r="J156" s="21"/>
      <c r="K156" s="21"/>
      <c r="L156" s="21"/>
      <c r="M156" s="21"/>
      <c r="N156" s="21"/>
      <c r="O156" s="21"/>
      <c r="P156" s="2"/>
    </row>
    <row r="157" spans="2:19" hidden="1" x14ac:dyDescent="0.2">
      <c r="B157" s="25" t="s">
        <v>30</v>
      </c>
      <c r="C157" s="22"/>
      <c r="D157" s="22"/>
      <c r="E157" s="22"/>
      <c r="F157" s="22"/>
      <c r="G157" s="21"/>
      <c r="H157" s="21"/>
      <c r="I157" s="21"/>
      <c r="J157" s="21"/>
      <c r="K157" s="21"/>
      <c r="L157" s="21"/>
      <c r="M157" s="21"/>
      <c r="N157" s="21"/>
      <c r="O157" s="21"/>
      <c r="P157" s="2"/>
    </row>
    <row r="158" spans="2:19" hidden="1" x14ac:dyDescent="0.2">
      <c r="B158" s="25" t="s">
        <v>33</v>
      </c>
      <c r="C158" s="22"/>
      <c r="D158" s="22"/>
      <c r="E158" s="22"/>
      <c r="F158" s="22"/>
      <c r="G158" s="21"/>
      <c r="H158" s="21"/>
      <c r="I158" s="21"/>
      <c r="J158" s="21"/>
      <c r="K158" s="21"/>
      <c r="L158" s="21"/>
      <c r="M158" s="21"/>
      <c r="N158" s="21"/>
      <c r="O158" s="21"/>
      <c r="P158" s="2"/>
    </row>
    <row r="159" spans="2:19" hidden="1" x14ac:dyDescent="0.2">
      <c r="B159" s="25" t="s">
        <v>29</v>
      </c>
      <c r="C159" s="22"/>
      <c r="D159" s="22"/>
      <c r="E159" s="22"/>
      <c r="F159" s="22"/>
      <c r="G159" s="21"/>
      <c r="H159" s="21"/>
      <c r="I159" s="21"/>
      <c r="J159" s="21"/>
      <c r="K159" s="21"/>
      <c r="L159" s="21"/>
      <c r="M159" s="21"/>
      <c r="N159" s="21"/>
      <c r="O159" s="21"/>
      <c r="P159" s="2"/>
    </row>
    <row r="160" spans="2:19" hidden="1" x14ac:dyDescent="0.2">
      <c r="B160" s="25" t="s">
        <v>31</v>
      </c>
      <c r="C160" s="22"/>
      <c r="D160" s="22"/>
      <c r="E160" s="22"/>
      <c r="F160" s="22"/>
      <c r="G160" s="21"/>
      <c r="H160" s="21"/>
      <c r="I160" s="21"/>
      <c r="J160" s="21"/>
      <c r="K160" s="21"/>
      <c r="L160" s="21"/>
      <c r="M160" s="21"/>
      <c r="N160" s="21"/>
      <c r="O160" s="21"/>
      <c r="P160" s="2"/>
    </row>
    <row r="161" spans="2:16" hidden="1" x14ac:dyDescent="0.2">
      <c r="B161" s="25" t="s">
        <v>64</v>
      </c>
      <c r="C161" s="22"/>
      <c r="D161" s="22"/>
      <c r="E161" s="22"/>
      <c r="F161" s="22"/>
      <c r="G161" s="21"/>
      <c r="H161" s="21"/>
      <c r="I161" s="21"/>
      <c r="J161" s="21"/>
      <c r="K161" s="21"/>
      <c r="L161" s="21"/>
      <c r="M161" s="21"/>
      <c r="N161" s="21"/>
      <c r="O161" s="21"/>
      <c r="P161" s="2"/>
    </row>
    <row r="162" spans="2:16" hidden="1" x14ac:dyDescent="0.2">
      <c r="B162" s="25" t="s">
        <v>63</v>
      </c>
      <c r="C162" s="22"/>
      <c r="D162" s="22"/>
      <c r="E162" s="22"/>
      <c r="F162" s="22"/>
      <c r="G162" s="21"/>
      <c r="H162" s="21"/>
      <c r="I162" s="21"/>
      <c r="J162" s="21"/>
      <c r="K162" s="21"/>
      <c r="L162" s="21"/>
      <c r="M162" s="21"/>
      <c r="N162" s="21"/>
      <c r="O162" s="21"/>
      <c r="P162" s="2"/>
    </row>
    <row r="163" spans="2:16" hidden="1" x14ac:dyDescent="0.2">
      <c r="B163" s="25" t="s">
        <v>28</v>
      </c>
      <c r="C163" s="22"/>
      <c r="D163" s="22"/>
      <c r="E163" s="22"/>
      <c r="F163" s="22"/>
      <c r="G163" s="21"/>
      <c r="H163" s="21"/>
      <c r="I163" s="21"/>
      <c r="J163" s="21"/>
      <c r="K163" s="21"/>
      <c r="L163" s="21"/>
      <c r="M163" s="21"/>
      <c r="N163" s="21"/>
      <c r="O163" s="21"/>
      <c r="P163" s="2"/>
    </row>
    <row r="164" spans="2:16" hidden="1" x14ac:dyDescent="0.2">
      <c r="B164" s="25" t="s">
        <v>62</v>
      </c>
      <c r="C164" s="22"/>
      <c r="D164" s="22"/>
      <c r="E164" s="22"/>
      <c r="F164" s="22"/>
      <c r="G164" s="21"/>
      <c r="H164" s="21"/>
      <c r="I164" s="21"/>
      <c r="J164" s="21"/>
      <c r="K164" s="21"/>
      <c r="L164" s="21"/>
      <c r="M164" s="21"/>
      <c r="N164" s="21"/>
      <c r="O164" s="21"/>
      <c r="P164" s="2"/>
    </row>
    <row r="165" spans="2:16" x14ac:dyDescent="0.2">
      <c r="B165" s="22"/>
      <c r="C165" s="22"/>
      <c r="D165" s="22"/>
      <c r="E165" s="22"/>
      <c r="F165" s="22"/>
      <c r="G165" s="21"/>
      <c r="H165" s="21"/>
      <c r="I165" s="21"/>
      <c r="J165" s="21"/>
      <c r="K165" s="21"/>
      <c r="L165" s="21"/>
      <c r="M165" s="21"/>
      <c r="N165" s="21"/>
      <c r="O165" s="21"/>
      <c r="P165" s="2"/>
    </row>
    <row r="166" spans="2:16" x14ac:dyDescent="0.2">
      <c r="B166" s="22"/>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hidden="1" x14ac:dyDescent="0.2">
      <c r="B168" s="22" t="s">
        <v>109</v>
      </c>
      <c r="C168" s="22"/>
      <c r="D168" s="22"/>
      <c r="E168" s="22"/>
      <c r="F168" s="22"/>
      <c r="G168" s="21"/>
      <c r="H168" s="21"/>
      <c r="I168" s="21"/>
      <c r="J168" s="21"/>
      <c r="K168" s="21"/>
      <c r="L168" s="21"/>
      <c r="M168" s="21"/>
      <c r="N168" s="21"/>
      <c r="O168" s="21"/>
      <c r="P168" s="2"/>
    </row>
    <row r="169" spans="2:16" hidden="1" x14ac:dyDescent="0.2">
      <c r="B169" s="25" t="s">
        <v>44</v>
      </c>
      <c r="C169" s="22"/>
      <c r="D169" s="22"/>
      <c r="E169" s="22"/>
      <c r="F169" s="22"/>
      <c r="G169" s="21"/>
      <c r="H169" s="21"/>
      <c r="I169" s="21"/>
      <c r="J169" s="21"/>
      <c r="K169" s="21"/>
      <c r="L169" s="21"/>
      <c r="M169" s="21"/>
      <c r="N169" s="21"/>
      <c r="O169" s="21"/>
    </row>
    <row r="170" spans="2:16" hidden="1" x14ac:dyDescent="0.2">
      <c r="B170" s="25" t="s">
        <v>55</v>
      </c>
      <c r="C170" s="22"/>
      <c r="D170" s="22"/>
      <c r="E170" s="22"/>
      <c r="F170" s="22"/>
      <c r="G170" s="21"/>
      <c r="H170" s="21"/>
      <c r="I170" s="21"/>
      <c r="J170" s="21"/>
      <c r="K170" s="21"/>
      <c r="L170" s="21"/>
      <c r="M170" s="21"/>
      <c r="N170" s="21"/>
      <c r="O170" s="21"/>
    </row>
    <row r="171" spans="2:16" x14ac:dyDescent="0.2">
      <c r="B171" s="21"/>
      <c r="C171" s="22"/>
      <c r="D171" s="22"/>
      <c r="E171" s="22"/>
      <c r="F171" s="22"/>
      <c r="G171" s="21"/>
      <c r="H171" s="21"/>
      <c r="I171" s="21"/>
      <c r="J171" s="21"/>
      <c r="K171" s="21"/>
      <c r="L171" s="21"/>
      <c r="M171" s="21"/>
      <c r="N171" s="21"/>
      <c r="O171" s="21"/>
    </row>
    <row r="172" spans="2:16" x14ac:dyDescent="0.2">
      <c r="B172" s="32"/>
      <c r="C172" s="22"/>
      <c r="D172" s="22"/>
      <c r="E172" s="22"/>
      <c r="F172" s="22"/>
      <c r="G172" s="21"/>
      <c r="H172" s="21"/>
      <c r="I172" s="21"/>
      <c r="J172" s="21"/>
      <c r="K172" s="21"/>
      <c r="L172" s="21"/>
      <c r="M172" s="21"/>
      <c r="N172" s="21"/>
      <c r="O172" s="21"/>
    </row>
    <row r="173" spans="2:16" x14ac:dyDescent="0.2">
      <c r="B173" s="32"/>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s="2" customFormat="1" ht="25.5" hidden="1" x14ac:dyDescent="0.2">
      <c r="B177" s="27" t="s">
        <v>114</v>
      </c>
      <c r="C177" s="22"/>
      <c r="D177" s="22"/>
      <c r="E177" s="22"/>
      <c r="F177" s="22"/>
      <c r="G177" s="22"/>
      <c r="H177" s="22"/>
      <c r="I177" s="22"/>
      <c r="J177" s="22"/>
      <c r="K177" s="22"/>
      <c r="L177" s="22"/>
      <c r="M177" s="22"/>
      <c r="N177" s="22"/>
      <c r="O177" s="22"/>
    </row>
    <row r="178" spans="2:15" s="2" customFormat="1" hidden="1" x14ac:dyDescent="0.2">
      <c r="B178" s="28" t="s">
        <v>113</v>
      </c>
      <c r="C178" s="22"/>
      <c r="D178" s="22"/>
      <c r="E178" s="22"/>
      <c r="F178" s="22"/>
      <c r="G178" s="22"/>
      <c r="H178" s="22"/>
      <c r="I178" s="22"/>
      <c r="J178" s="22"/>
      <c r="K178" s="22"/>
      <c r="L178" s="22"/>
      <c r="M178" s="22"/>
      <c r="N178" s="22"/>
      <c r="O178" s="22"/>
    </row>
    <row r="179" spans="2:15" s="2" customFormat="1" ht="38.25" hidden="1" x14ac:dyDescent="0.2">
      <c r="B179" s="33" t="s">
        <v>52</v>
      </c>
    </row>
    <row r="180" spans="2:15" s="2" customFormat="1" ht="51" hidden="1" x14ac:dyDescent="0.2">
      <c r="B180" s="33" t="s">
        <v>103</v>
      </c>
    </row>
    <row r="181" spans="2:15" s="2" customFormat="1" ht="51" hidden="1" x14ac:dyDescent="0.2">
      <c r="B181" s="33" t="s">
        <v>104</v>
      </c>
    </row>
    <row r="182" spans="2:15" s="2" customFormat="1" ht="76.5" hidden="1" x14ac:dyDescent="0.2">
      <c r="B182" s="33" t="s">
        <v>105</v>
      </c>
    </row>
    <row r="183" spans="2:15" s="2" customFormat="1" ht="63.75" hidden="1" x14ac:dyDescent="0.2">
      <c r="B183" s="33" t="s">
        <v>106</v>
      </c>
    </row>
    <row r="184" spans="2:15" s="2" customFormat="1" ht="38.25" hidden="1" x14ac:dyDescent="0.2">
      <c r="B184" s="33" t="s">
        <v>107</v>
      </c>
    </row>
    <row r="185" spans="2:15" s="2" customFormat="1" ht="38.25" hidden="1" x14ac:dyDescent="0.2">
      <c r="B185" s="33" t="s">
        <v>92</v>
      </c>
    </row>
    <row r="186" spans="2:15" s="2" customFormat="1" hidden="1" x14ac:dyDescent="0.2">
      <c r="B186" s="33" t="s">
        <v>65</v>
      </c>
    </row>
  </sheetData>
  <mergeCells count="59">
    <mergeCell ref="C75:P75"/>
    <mergeCell ref="C76:P76"/>
    <mergeCell ref="A66:Q66"/>
    <mergeCell ref="B67:B74"/>
    <mergeCell ref="C67:P67"/>
    <mergeCell ref="C68:P68"/>
    <mergeCell ref="C69:P69"/>
    <mergeCell ref="C70:P70"/>
    <mergeCell ref="C71:P71"/>
    <mergeCell ref="C72:P72"/>
    <mergeCell ref="C73:P73"/>
    <mergeCell ref="C74:P74"/>
    <mergeCell ref="B50:P65"/>
    <mergeCell ref="C36:P36"/>
    <mergeCell ref="B38:P38"/>
    <mergeCell ref="C39:G39"/>
    <mergeCell ref="H39:L39"/>
    <mergeCell ref="M39:P39"/>
    <mergeCell ref="C40:G40"/>
    <mergeCell ref="H40:L40"/>
    <mergeCell ref="M40:P41"/>
    <mergeCell ref="C41:G41"/>
    <mergeCell ref="H41:L41"/>
    <mergeCell ref="B43:P43"/>
    <mergeCell ref="B45:B47"/>
    <mergeCell ref="B49:P49"/>
    <mergeCell ref="B35:P35"/>
    <mergeCell ref="C26:P26"/>
    <mergeCell ref="B27:P27"/>
    <mergeCell ref="D28:G28"/>
    <mergeCell ref="H28:J28"/>
    <mergeCell ref="K28:M28"/>
    <mergeCell ref="N28:O28"/>
    <mergeCell ref="C30:P30"/>
    <mergeCell ref="B31:P31"/>
    <mergeCell ref="C32:P32"/>
    <mergeCell ref="B33:P33"/>
    <mergeCell ref="C34:P34"/>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dataValidations count="6">
    <dataValidation type="list" allowBlank="1" showInputMessage="1" showErrorMessage="1" sqref="C76:P76" xr:uid="{18C0A4AE-AB6E-4C2E-8CF6-D04336411D89}">
      <formula1>$B$169:$B$170</formula1>
    </dataValidation>
    <dataValidation type="list" allowBlank="1" showInputMessage="1" showErrorMessage="1" sqref="C12:P12" xr:uid="{0F6A5557-FF31-47B4-B5CF-D14D256795D6}">
      <formula1>$B$138:$B$164</formula1>
    </dataValidation>
    <dataValidation type="list" allowBlank="1" showInputMessage="1" showErrorMessage="1" sqref="C10:I10" xr:uid="{60C6C4D4-5FCB-4BC9-A74D-1792128A683C}">
      <formula1>"2024,2025,2026,2027,2028,2029"</formula1>
    </dataValidation>
    <dataValidation type="list" allowBlank="1" showInputMessage="1" showErrorMessage="1" sqref="N10:P10" xr:uid="{287CCC9A-747B-413E-B4DE-535B4AD5B3A5}">
      <formula1>"Economicos,Eficiencia,Eficacia, Efectividad,Calidad"</formula1>
    </dataValidation>
    <dataValidation type="list" allowBlank="1" showInputMessage="1" showErrorMessage="1" sqref="C32:P32 C34:P34 C36:P36" xr:uid="{93657BD5-0745-49CD-A639-C2EC15506E1F}">
      <formula1>$Q$101:$Q$106</formula1>
    </dataValidation>
    <dataValidation type="list" allowBlank="1" showInputMessage="1" showErrorMessage="1" sqref="C18:P18" xr:uid="{5AE5E030-F489-46C0-A390-8912B04ED8A2}">
      <formula1>$B$127:$B$133</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16EA-5BF3-49D0-A1FF-DF2491A3954B}">
  <dimension ref="A1:U155"/>
  <sheetViews>
    <sheetView topLeftCell="A14" zoomScaleNormal="100" workbookViewId="0">
      <selection activeCell="B10" sqref="B10:K20"/>
    </sheetView>
  </sheetViews>
  <sheetFormatPr baseColWidth="10" defaultRowHeight="30" customHeight="1" x14ac:dyDescent="0.2"/>
  <cols>
    <col min="1" max="1" width="28.5703125" style="45" customWidth="1"/>
    <col min="2" max="2" width="22" style="8" customWidth="1"/>
    <col min="3" max="3" width="19" style="8" bestFit="1" customWidth="1"/>
    <col min="4" max="4" width="22.140625" style="8" customWidth="1"/>
    <col min="5" max="5" width="15.7109375" style="8" customWidth="1"/>
    <col min="6" max="6" width="21.85546875" style="8" customWidth="1"/>
    <col min="7" max="7" width="15.7109375" style="8" customWidth="1"/>
    <col min="8" max="8" width="20.28515625" style="8" bestFit="1" customWidth="1"/>
    <col min="9" max="9" width="15.7109375" style="8" customWidth="1"/>
    <col min="10" max="10" width="25.42578125" style="8" customWidth="1"/>
    <col min="11" max="11" width="15.7109375" style="8" customWidth="1"/>
    <col min="12" max="12" width="5.28515625" style="8" customWidth="1"/>
    <col min="13" max="13" width="10.7109375" style="8" customWidth="1"/>
    <col min="14" max="14" width="27.5703125" style="8" bestFit="1" customWidth="1"/>
    <col min="15" max="17" width="11.42578125" style="8"/>
    <col min="18" max="18" width="11.42578125" style="2" hidden="1" customWidth="1"/>
    <col min="19" max="16384" width="11.42578125" style="8"/>
  </cols>
  <sheetData>
    <row r="1" spans="1:21" ht="30" customHeight="1" x14ac:dyDescent="0.25">
      <c r="A1" s="270"/>
      <c r="B1" s="271" t="s">
        <v>35</v>
      </c>
      <c r="C1" s="272"/>
      <c r="D1" s="272"/>
      <c r="E1" s="272"/>
      <c r="F1" s="272"/>
      <c r="G1" s="272"/>
      <c r="H1" s="272"/>
      <c r="I1" s="272"/>
      <c r="J1" s="272"/>
      <c r="K1" s="272"/>
      <c r="L1" s="273"/>
      <c r="M1" s="274" t="s">
        <v>36</v>
      </c>
      <c r="N1" s="274"/>
      <c r="O1" s="35"/>
      <c r="P1" s="35"/>
      <c r="S1" s="35"/>
      <c r="T1" s="35"/>
      <c r="U1" s="35"/>
    </row>
    <row r="2" spans="1:21" ht="30" customHeight="1" x14ac:dyDescent="0.25">
      <c r="A2" s="270"/>
      <c r="B2" s="271" t="s">
        <v>56</v>
      </c>
      <c r="C2" s="272"/>
      <c r="D2" s="272"/>
      <c r="E2" s="272"/>
      <c r="F2" s="272"/>
      <c r="G2" s="272"/>
      <c r="H2" s="272"/>
      <c r="I2" s="272"/>
      <c r="J2" s="272"/>
      <c r="K2" s="272"/>
      <c r="L2" s="273"/>
      <c r="M2" s="274" t="s">
        <v>110</v>
      </c>
      <c r="N2" s="274"/>
      <c r="O2" s="35"/>
      <c r="P2" s="35"/>
      <c r="R2" s="3">
        <v>0.8</v>
      </c>
      <c r="S2" s="35"/>
      <c r="T2" s="35"/>
      <c r="U2" s="35"/>
    </row>
    <row r="3" spans="1:21" ht="30" customHeight="1" x14ac:dyDescent="0.25">
      <c r="A3" s="270"/>
      <c r="B3" s="271" t="s">
        <v>57</v>
      </c>
      <c r="C3" s="272"/>
      <c r="D3" s="272"/>
      <c r="E3" s="272"/>
      <c r="F3" s="272"/>
      <c r="G3" s="272"/>
      <c r="H3" s="272"/>
      <c r="I3" s="272"/>
      <c r="J3" s="272"/>
      <c r="K3" s="272"/>
      <c r="L3" s="273"/>
      <c r="M3" s="274" t="s">
        <v>111</v>
      </c>
      <c r="N3" s="274"/>
      <c r="O3" s="35"/>
      <c r="P3" s="35"/>
      <c r="R3" s="3">
        <v>0.79998999999999998</v>
      </c>
      <c r="S3" s="35"/>
      <c r="T3" s="35"/>
      <c r="U3" s="35"/>
    </row>
    <row r="4" spans="1:21" ht="30" customHeight="1" x14ac:dyDescent="0.25">
      <c r="A4" s="270"/>
      <c r="B4" s="271" t="s">
        <v>58</v>
      </c>
      <c r="C4" s="272"/>
      <c r="D4" s="272"/>
      <c r="E4" s="272"/>
      <c r="F4" s="272"/>
      <c r="G4" s="272"/>
      <c r="H4" s="272"/>
      <c r="I4" s="272"/>
      <c r="J4" s="272"/>
      <c r="K4" s="272"/>
      <c r="L4" s="273"/>
      <c r="M4" s="274" t="s">
        <v>40</v>
      </c>
      <c r="N4" s="274"/>
      <c r="O4" s="36"/>
      <c r="P4" s="36"/>
      <c r="R4" s="3">
        <v>0.65</v>
      </c>
      <c r="S4" s="36"/>
      <c r="T4" s="36"/>
      <c r="U4" s="36"/>
    </row>
    <row r="5" spans="1:21" ht="18" x14ac:dyDescent="0.25">
      <c r="A5" s="37"/>
      <c r="B5" s="38"/>
      <c r="C5" s="38"/>
      <c r="D5" s="39"/>
      <c r="E5" s="39"/>
      <c r="F5" s="39"/>
      <c r="G5" s="39"/>
      <c r="H5" s="39"/>
      <c r="I5" s="39"/>
      <c r="J5" s="39"/>
      <c r="K5" s="39"/>
      <c r="L5" s="40"/>
      <c r="M5" s="40"/>
      <c r="N5" s="40"/>
      <c r="O5" s="36"/>
      <c r="P5" s="36"/>
      <c r="R5" s="3">
        <v>0.64999899999999999</v>
      </c>
      <c r="S5" s="36"/>
      <c r="T5" s="36"/>
      <c r="U5" s="36"/>
    </row>
    <row r="6" spans="1:21" ht="21" customHeight="1" x14ac:dyDescent="0.2">
      <c r="A6" s="41" t="s">
        <v>0</v>
      </c>
      <c r="B6" s="281" t="str">
        <f>IF('1. Ejec. pptal'!C12="","",'1. Ejec. pptal'!C12)</f>
        <v>GESTION FINANCIERA Y CONTABLE</v>
      </c>
      <c r="C6" s="281"/>
      <c r="D6" s="281"/>
      <c r="E6" s="281"/>
      <c r="F6" s="281"/>
      <c r="G6" s="281"/>
      <c r="H6" s="281"/>
      <c r="I6" s="281"/>
      <c r="J6" s="281"/>
      <c r="K6" s="281"/>
      <c r="L6" s="281"/>
      <c r="M6" s="281"/>
      <c r="N6" s="281"/>
      <c r="R6" s="3"/>
    </row>
    <row r="7" spans="1:21" ht="11.25" customHeight="1" thickBot="1" x14ac:dyDescent="0.25">
      <c r="A7" s="37"/>
      <c r="B7" s="38"/>
      <c r="C7" s="38"/>
      <c r="D7" s="38"/>
      <c r="E7" s="38"/>
      <c r="F7" s="38"/>
      <c r="G7" s="38"/>
      <c r="H7" s="38"/>
      <c r="I7" s="38"/>
      <c r="J7" s="38"/>
      <c r="K7" s="38"/>
      <c r="L7" s="38"/>
      <c r="M7" s="38"/>
      <c r="N7" s="38"/>
      <c r="R7" s="3"/>
    </row>
    <row r="8" spans="1:21" s="42" customFormat="1" ht="30" customHeight="1" x14ac:dyDescent="0.2">
      <c r="A8" s="113" t="s">
        <v>59</v>
      </c>
      <c r="B8" s="308" t="s">
        <v>20</v>
      </c>
      <c r="C8" s="309"/>
      <c r="D8" s="282" t="str">
        <f>IF('1. Ejec. pptal'!C12="","",'1. Ejec. pptal'!C12)</f>
        <v>GESTION FINANCIERA Y CONTABLE</v>
      </c>
      <c r="E8" s="282"/>
      <c r="F8" s="282"/>
      <c r="G8" s="282"/>
      <c r="H8" s="282"/>
      <c r="I8" s="282"/>
      <c r="J8" s="282"/>
      <c r="K8" s="282"/>
      <c r="L8" s="310" t="s">
        <v>61</v>
      </c>
      <c r="M8" s="311"/>
      <c r="N8" s="312"/>
      <c r="R8" s="2"/>
    </row>
    <row r="9" spans="1:21" s="43" customFormat="1" ht="30" customHeight="1" x14ac:dyDescent="0.2">
      <c r="A9" s="114"/>
      <c r="B9" s="120" t="s">
        <v>169</v>
      </c>
      <c r="C9" s="120" t="s">
        <v>170</v>
      </c>
      <c r="D9" s="303" t="s">
        <v>186</v>
      </c>
      <c r="E9" s="304"/>
      <c r="F9" s="303" t="s">
        <v>187</v>
      </c>
      <c r="G9" s="304"/>
      <c r="H9" s="303" t="s">
        <v>188</v>
      </c>
      <c r="I9" s="304"/>
      <c r="J9" s="303" t="s">
        <v>189</v>
      </c>
      <c r="K9" s="304"/>
      <c r="L9" s="313"/>
      <c r="M9" s="314"/>
      <c r="N9" s="315"/>
      <c r="R9" s="2"/>
    </row>
    <row r="10" spans="1:21" s="43" customFormat="1" ht="30" customHeight="1" x14ac:dyDescent="0.2">
      <c r="A10" s="115"/>
      <c r="B10" s="112"/>
      <c r="C10" s="112"/>
      <c r="D10" s="58" t="s">
        <v>141</v>
      </c>
      <c r="E10" s="58" t="s">
        <v>60</v>
      </c>
      <c r="F10" s="58" t="s">
        <v>144</v>
      </c>
      <c r="G10" s="58" t="s">
        <v>60</v>
      </c>
      <c r="H10" s="58" t="s">
        <v>147</v>
      </c>
      <c r="I10" s="58" t="s">
        <v>60</v>
      </c>
      <c r="J10" s="58" t="s">
        <v>150</v>
      </c>
      <c r="K10" s="58" t="s">
        <v>60</v>
      </c>
      <c r="L10" s="316"/>
      <c r="M10" s="317"/>
      <c r="N10" s="318"/>
      <c r="R10" s="2"/>
    </row>
    <row r="11" spans="1:21" ht="36" customHeight="1" x14ac:dyDescent="0.2">
      <c r="A11" s="294" t="s">
        <v>166</v>
      </c>
      <c r="B11" s="297" t="s">
        <v>173</v>
      </c>
      <c r="C11" s="44" t="s">
        <v>171</v>
      </c>
      <c r="D11" s="61">
        <v>3106444180.6799998</v>
      </c>
      <c r="E11" s="305">
        <f>D11/D12</f>
        <v>0.17777928879452431</v>
      </c>
      <c r="F11" s="61">
        <v>11462879065.17</v>
      </c>
      <c r="G11" s="305">
        <f>F11/F12</f>
        <v>0.65601130077202174</v>
      </c>
      <c r="H11" s="61">
        <v>13796349784.24</v>
      </c>
      <c r="I11" s="305">
        <f>H11/H12</f>
        <v>0.7895539433339438</v>
      </c>
      <c r="J11" s="86">
        <v>16332775545.639999</v>
      </c>
      <c r="K11" s="305">
        <f>J11/J12</f>
        <v>0.93471153887235603</v>
      </c>
      <c r="L11" s="319"/>
      <c r="M11" s="320"/>
      <c r="N11" s="321"/>
    </row>
    <row r="12" spans="1:21" ht="36" customHeight="1" x14ac:dyDescent="0.2">
      <c r="A12" s="295"/>
      <c r="B12" s="298"/>
      <c r="C12" s="44" t="s">
        <v>172</v>
      </c>
      <c r="D12" s="61">
        <v>17473600000</v>
      </c>
      <c r="E12" s="306"/>
      <c r="F12" s="61">
        <v>17473600000</v>
      </c>
      <c r="G12" s="306"/>
      <c r="H12" s="61">
        <v>17473600000</v>
      </c>
      <c r="I12" s="306"/>
      <c r="J12" s="86">
        <v>17473600000</v>
      </c>
      <c r="K12" s="306"/>
      <c r="L12" s="322"/>
      <c r="M12" s="323"/>
      <c r="N12" s="324"/>
    </row>
    <row r="13" spans="1:21" ht="49.5" customHeight="1" x14ac:dyDescent="0.2">
      <c r="A13" s="295"/>
      <c r="B13" s="299" t="s">
        <v>176</v>
      </c>
      <c r="C13" s="44" t="s">
        <v>174</v>
      </c>
      <c r="D13" s="61">
        <v>2805681422</v>
      </c>
      <c r="E13" s="305">
        <f>D13/D14</f>
        <v>1.3759437488382719E-2</v>
      </c>
      <c r="F13" s="61">
        <v>4202543067</v>
      </c>
      <c r="G13" s="305">
        <f t="shared" ref="G13" si="0">F13/F14</f>
        <v>2.0609834092069877E-2</v>
      </c>
      <c r="H13" s="61">
        <v>177271662226.54001</v>
      </c>
      <c r="I13" s="305">
        <f t="shared" ref="I13" si="1">H13/H14</f>
        <v>0.86936397544702193</v>
      </c>
      <c r="J13" s="86">
        <v>198419232463.54001</v>
      </c>
      <c r="K13" s="305">
        <f t="shared" ref="K13" si="2">J13/J14</f>
        <v>0.97307449240933741</v>
      </c>
      <c r="L13" s="319"/>
      <c r="M13" s="320"/>
      <c r="N13" s="321"/>
    </row>
    <row r="14" spans="1:21" ht="49.5" customHeight="1" x14ac:dyDescent="0.2">
      <c r="A14" s="295"/>
      <c r="B14" s="299"/>
      <c r="C14" s="44" t="s">
        <v>175</v>
      </c>
      <c r="D14" s="71">
        <v>203909602000</v>
      </c>
      <c r="E14" s="306"/>
      <c r="F14" s="71">
        <v>203909602000</v>
      </c>
      <c r="G14" s="306"/>
      <c r="H14" s="71">
        <v>203909602000</v>
      </c>
      <c r="I14" s="306"/>
      <c r="J14" s="121">
        <v>203909602000</v>
      </c>
      <c r="K14" s="306"/>
      <c r="L14" s="322"/>
      <c r="M14" s="323"/>
      <c r="N14" s="324"/>
    </row>
    <row r="15" spans="1:21" ht="34.5" customHeight="1" x14ac:dyDescent="0.2">
      <c r="A15" s="295"/>
      <c r="B15" s="300" t="s">
        <v>179</v>
      </c>
      <c r="C15" s="44" t="s">
        <v>177</v>
      </c>
      <c r="D15" s="71">
        <v>137906629</v>
      </c>
      <c r="E15" s="305" t="e">
        <f>D15/D16</f>
        <v>#DIV/0!</v>
      </c>
      <c r="F15" s="71">
        <v>252814903</v>
      </c>
      <c r="G15" s="305" t="e">
        <f t="shared" ref="G15" si="3">F15/F16</f>
        <v>#DIV/0!</v>
      </c>
      <c r="H15" s="71">
        <v>363326182</v>
      </c>
      <c r="I15" s="305" t="e">
        <f t="shared" ref="I15" si="4">H15/H16</f>
        <v>#DIV/0!</v>
      </c>
      <c r="J15" s="121">
        <f>554832339+101890425</f>
        <v>656722764</v>
      </c>
      <c r="K15" s="305" t="e">
        <f t="shared" ref="K15" si="5">J15/J16</f>
        <v>#DIV/0!</v>
      </c>
      <c r="L15" s="319"/>
      <c r="M15" s="320"/>
      <c r="N15" s="321"/>
    </row>
    <row r="16" spans="1:21" ht="34.5" customHeight="1" x14ac:dyDescent="0.2">
      <c r="A16" s="295"/>
      <c r="B16" s="300"/>
      <c r="C16" s="44" t="s">
        <v>178</v>
      </c>
      <c r="D16" s="71">
        <v>0</v>
      </c>
      <c r="E16" s="306"/>
      <c r="F16" s="71"/>
      <c r="G16" s="306"/>
      <c r="H16" s="71"/>
      <c r="I16" s="306"/>
      <c r="J16" s="121"/>
      <c r="K16" s="306"/>
      <c r="L16" s="322"/>
      <c r="M16" s="323"/>
      <c r="N16" s="324"/>
    </row>
    <row r="17" spans="1:14" ht="83.25" customHeight="1" x14ac:dyDescent="0.2">
      <c r="A17" s="295"/>
      <c r="B17" s="300" t="s">
        <v>182</v>
      </c>
      <c r="C17" s="44" t="s">
        <v>180</v>
      </c>
      <c r="D17" s="71">
        <v>1013504760.39</v>
      </c>
      <c r="E17" s="305">
        <f>D17/D18</f>
        <v>0.33400499617387291</v>
      </c>
      <c r="F17" s="71">
        <v>1281565846.5699999</v>
      </c>
      <c r="G17" s="305">
        <f t="shared" ref="G17" si="6">F17/F18</f>
        <v>0.42234571795742154</v>
      </c>
      <c r="H17" s="71">
        <f>2114347038.69-H15</f>
        <v>1751020856.6900001</v>
      </c>
      <c r="I17" s="305">
        <f t="shared" ref="I17" si="7">H17/H18</f>
        <v>0.57705670204653314</v>
      </c>
      <c r="J17" s="121">
        <f>3014434606.56-554832339</f>
        <v>2459602267.5599999</v>
      </c>
      <c r="K17" s="305">
        <f t="shared" ref="K17" si="8">J17/J18</f>
        <v>0.81007176685150073</v>
      </c>
      <c r="L17" s="319"/>
      <c r="M17" s="320"/>
      <c r="N17" s="321"/>
    </row>
    <row r="18" spans="1:14" ht="83.25" customHeight="1" x14ac:dyDescent="0.2">
      <c r="A18" s="295"/>
      <c r="B18" s="300"/>
      <c r="C18" s="44" t="s">
        <v>181</v>
      </c>
      <c r="D18" s="71">
        <v>3034400000</v>
      </c>
      <c r="E18" s="306"/>
      <c r="F18" s="71">
        <v>3034400000</v>
      </c>
      <c r="G18" s="306"/>
      <c r="H18" s="71">
        <v>3034400000</v>
      </c>
      <c r="I18" s="306"/>
      <c r="J18" s="121">
        <f>3034400000+1876992</f>
        <v>3036276992</v>
      </c>
      <c r="K18" s="306"/>
      <c r="L18" s="322"/>
      <c r="M18" s="323"/>
      <c r="N18" s="324"/>
    </row>
    <row r="19" spans="1:14" ht="49.5" customHeight="1" x14ac:dyDescent="0.2">
      <c r="A19" s="295"/>
      <c r="B19" s="301" t="s">
        <v>185</v>
      </c>
      <c r="C19" s="72" t="s">
        <v>183</v>
      </c>
      <c r="D19" s="71">
        <f>+D11+D13+D15+D17</f>
        <v>7063536992.0700006</v>
      </c>
      <c r="E19" s="305">
        <f>D19/D20</f>
        <v>3.1474968670550184E-2</v>
      </c>
      <c r="F19" s="71">
        <f>+F11+F13+F15+F17</f>
        <v>17199802881.740002</v>
      </c>
      <c r="G19" s="305">
        <f>F19/F20</f>
        <v>7.6641951114601078E-2</v>
      </c>
      <c r="H19" s="71">
        <f>+H11+H13+H15+H17</f>
        <v>193182359049.47</v>
      </c>
      <c r="I19" s="305">
        <f t="shared" ref="I19" si="9">H19/H20</f>
        <v>0.86081643029707622</v>
      </c>
      <c r="J19" s="71">
        <f>+J11+J13+J15+J17</f>
        <v>217868333040.73999</v>
      </c>
      <c r="K19" s="305">
        <f>J19/J20</f>
        <v>0.97080847892221722</v>
      </c>
      <c r="L19" s="319"/>
      <c r="M19" s="320"/>
      <c r="N19" s="321"/>
    </row>
    <row r="20" spans="1:14" ht="49.5" customHeight="1" thickBot="1" x14ac:dyDescent="0.25">
      <c r="A20" s="296"/>
      <c r="B20" s="302"/>
      <c r="C20" s="73" t="s">
        <v>184</v>
      </c>
      <c r="D20" s="62">
        <f>+D12+D14+D18+D16</f>
        <v>224417602000</v>
      </c>
      <c r="E20" s="307"/>
      <c r="F20" s="62">
        <f>+F12+F14+F18+F16</f>
        <v>224417602000</v>
      </c>
      <c r="G20" s="307"/>
      <c r="H20" s="62">
        <f>+H12+H14+H18+H16</f>
        <v>224417602000</v>
      </c>
      <c r="I20" s="307"/>
      <c r="J20" s="62">
        <f>+J12+J14+J18+J16</f>
        <v>224419478992</v>
      </c>
      <c r="K20" s="307"/>
      <c r="L20" s="325"/>
      <c r="M20" s="326"/>
      <c r="N20" s="327"/>
    </row>
    <row r="21" spans="1:14" ht="30" customHeight="1" x14ac:dyDescent="0.2">
      <c r="D21" s="46"/>
      <c r="E21" s="46"/>
      <c r="F21" s="46"/>
      <c r="G21" s="46"/>
      <c r="H21" s="46"/>
      <c r="I21" s="46"/>
      <c r="J21" s="46"/>
      <c r="K21" s="46"/>
    </row>
    <row r="75" spans="18:18" ht="30" customHeight="1" x14ac:dyDescent="0.2">
      <c r="R75" s="19"/>
    </row>
    <row r="145" spans="18:18" ht="30" customHeight="1" x14ac:dyDescent="0.2">
      <c r="R145" s="1"/>
    </row>
    <row r="146" spans="18:18" ht="30" customHeight="1" x14ac:dyDescent="0.2">
      <c r="R146" s="1"/>
    </row>
    <row r="147" spans="18:18" ht="30" customHeight="1" x14ac:dyDescent="0.2">
      <c r="R147" s="1"/>
    </row>
    <row r="148" spans="18:18" ht="30" customHeight="1" x14ac:dyDescent="0.2">
      <c r="R148" s="1"/>
    </row>
    <row r="149" spans="18:18" ht="30" customHeight="1" x14ac:dyDescent="0.2">
      <c r="R149" s="1"/>
    </row>
    <row r="150" spans="18:18" ht="30" customHeight="1" x14ac:dyDescent="0.2">
      <c r="R150" s="1"/>
    </row>
    <row r="151" spans="18:18" ht="30" customHeight="1" x14ac:dyDescent="0.2">
      <c r="R151" s="1"/>
    </row>
    <row r="152" spans="18:18" ht="30" customHeight="1" x14ac:dyDescent="0.2">
      <c r="R152" s="1"/>
    </row>
    <row r="153" spans="18:18" ht="30" customHeight="1" x14ac:dyDescent="0.2">
      <c r="R153" s="1"/>
    </row>
    <row r="154" spans="18:18" ht="30" customHeight="1" x14ac:dyDescent="0.2">
      <c r="R154" s="1"/>
    </row>
    <row r="155" spans="18:18" ht="30" customHeight="1" x14ac:dyDescent="0.2">
      <c r="R155" s="1"/>
    </row>
  </sheetData>
  <mergeCells count="48">
    <mergeCell ref="G13:G14"/>
    <mergeCell ref="G19:G20"/>
    <mergeCell ref="G17:G18"/>
    <mergeCell ref="G15:G16"/>
    <mergeCell ref="L13:N14"/>
    <mergeCell ref="L15:N16"/>
    <mergeCell ref="L17:N18"/>
    <mergeCell ref="L19:N20"/>
    <mergeCell ref="I19:I20"/>
    <mergeCell ref="I17:I18"/>
    <mergeCell ref="I15:I16"/>
    <mergeCell ref="I13:I14"/>
    <mergeCell ref="K13:K14"/>
    <mergeCell ref="K15:K16"/>
    <mergeCell ref="K19:K20"/>
    <mergeCell ref="K17:K18"/>
    <mergeCell ref="F9:G9"/>
    <mergeCell ref="B8:C8"/>
    <mergeCell ref="J9:K9"/>
    <mergeCell ref="L8:N10"/>
    <mergeCell ref="E11:E12"/>
    <mergeCell ref="G11:G12"/>
    <mergeCell ref="K11:K12"/>
    <mergeCell ref="I11:I12"/>
    <mergeCell ref="L11:N12"/>
    <mergeCell ref="H9:I9"/>
    <mergeCell ref="B19:B20"/>
    <mergeCell ref="D9:E9"/>
    <mergeCell ref="E13:E14"/>
    <mergeCell ref="E15:E16"/>
    <mergeCell ref="E17:E18"/>
    <mergeCell ref="E19:E20"/>
    <mergeCell ref="B6:N6"/>
    <mergeCell ref="D8:K8"/>
    <mergeCell ref="A11:A20"/>
    <mergeCell ref="A1:A4"/>
    <mergeCell ref="B1:L1"/>
    <mergeCell ref="M1:N1"/>
    <mergeCell ref="B2:L2"/>
    <mergeCell ref="M2:N2"/>
    <mergeCell ref="B3:L3"/>
    <mergeCell ref="M3:N3"/>
    <mergeCell ref="B4:L4"/>
    <mergeCell ref="M4:N4"/>
    <mergeCell ref="B11:B12"/>
    <mergeCell ref="B13:B14"/>
    <mergeCell ref="B15:B16"/>
    <mergeCell ref="B17:B1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97DD-6339-423A-9A62-21DF3CAA39D4}">
  <dimension ref="A1:S186"/>
  <sheetViews>
    <sheetView topLeftCell="A40" zoomScale="80" zoomScaleNormal="80" workbookViewId="0">
      <selection activeCell="C74" sqref="C74:P74"/>
    </sheetView>
  </sheetViews>
  <sheetFormatPr baseColWidth="10" defaultRowHeight="12.75" x14ac:dyDescent="0.2"/>
  <cols>
    <col min="1" max="1" width="3" style="1" customWidth="1"/>
    <col min="2" max="2" width="30" style="1" customWidth="1"/>
    <col min="3" max="3" width="16.855468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33.7109375" style="1" customWidth="1"/>
    <col min="10" max="10" width="7.5703125" style="1" customWidth="1"/>
    <col min="11" max="11" width="7.85546875" style="1" customWidth="1"/>
    <col min="12" max="12" width="10.85546875" style="1" bestFit="1" customWidth="1"/>
    <col min="13" max="13" width="8.42578125" style="1" customWidth="1"/>
    <col min="14" max="14" width="8" style="1" customWidth="1"/>
    <col min="15" max="15" width="27" style="1" customWidth="1"/>
    <col min="16" max="16" width="26.42578125" style="1" customWidth="1"/>
    <col min="17" max="18" width="11.7109375" style="1" customWidth="1"/>
    <col min="19" max="19" width="11.42578125" style="2" hidden="1" customWidth="1"/>
    <col min="20" max="16384" width="11.42578125" style="1"/>
  </cols>
  <sheetData>
    <row r="1" spans="2:19" ht="13.5" thickBot="1" x14ac:dyDescent="0.25"/>
    <row r="2" spans="2:19" ht="16.5" customHeight="1" x14ac:dyDescent="0.2">
      <c r="B2" s="134"/>
      <c r="C2" s="137" t="s">
        <v>35</v>
      </c>
      <c r="D2" s="138"/>
      <c r="E2" s="138"/>
      <c r="F2" s="138"/>
      <c r="G2" s="138"/>
      <c r="H2" s="138"/>
      <c r="I2" s="138"/>
      <c r="J2" s="138"/>
      <c r="K2" s="138"/>
      <c r="L2" s="138"/>
      <c r="M2" s="139"/>
      <c r="N2" s="140" t="s">
        <v>101</v>
      </c>
      <c r="O2" s="141"/>
      <c r="P2" s="142"/>
      <c r="S2" s="3">
        <v>0.8</v>
      </c>
    </row>
    <row r="3" spans="2:19" ht="15.75" customHeight="1" x14ac:dyDescent="0.2">
      <c r="B3" s="135"/>
      <c r="C3" s="143" t="s">
        <v>37</v>
      </c>
      <c r="D3" s="144"/>
      <c r="E3" s="144"/>
      <c r="F3" s="144"/>
      <c r="G3" s="144"/>
      <c r="H3" s="144"/>
      <c r="I3" s="144"/>
      <c r="J3" s="144"/>
      <c r="K3" s="144"/>
      <c r="L3" s="144"/>
      <c r="M3" s="145"/>
      <c r="N3" s="146" t="s">
        <v>110</v>
      </c>
      <c r="O3" s="147"/>
      <c r="P3" s="148"/>
      <c r="S3" s="3">
        <v>0.79998999999999998</v>
      </c>
    </row>
    <row r="4" spans="2:19" ht="15.75" customHeight="1" x14ac:dyDescent="0.2">
      <c r="B4" s="135"/>
      <c r="C4" s="143" t="s">
        <v>38</v>
      </c>
      <c r="D4" s="144"/>
      <c r="E4" s="144"/>
      <c r="F4" s="144"/>
      <c r="G4" s="144"/>
      <c r="H4" s="144"/>
      <c r="I4" s="144"/>
      <c r="J4" s="144"/>
      <c r="K4" s="144"/>
      <c r="L4" s="144"/>
      <c r="M4" s="145"/>
      <c r="N4" s="146" t="s">
        <v>102</v>
      </c>
      <c r="O4" s="147"/>
      <c r="P4" s="148"/>
      <c r="S4" s="3">
        <v>0.65</v>
      </c>
    </row>
    <row r="5" spans="2: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2:19" ht="3" customHeight="1" thickBot="1" x14ac:dyDescent="0.25">
      <c r="S6" s="3"/>
    </row>
    <row r="7" spans="2:19" x14ac:dyDescent="0.2">
      <c r="B7" s="160" t="s">
        <v>43</v>
      </c>
      <c r="C7" s="161"/>
      <c r="D7" s="161"/>
      <c r="E7" s="161"/>
      <c r="F7" s="161"/>
      <c r="G7" s="161"/>
      <c r="H7" s="161"/>
      <c r="I7" s="161"/>
      <c r="J7" s="161"/>
      <c r="K7" s="161"/>
      <c r="L7" s="161"/>
      <c r="M7" s="161"/>
      <c r="N7" s="161"/>
      <c r="O7" s="161"/>
      <c r="P7" s="162"/>
      <c r="S7" s="3"/>
    </row>
    <row r="8" spans="2:19" ht="13.5" thickBot="1" x14ac:dyDescent="0.25">
      <c r="B8" s="163"/>
      <c r="C8" s="164"/>
      <c r="D8" s="164"/>
      <c r="E8" s="164"/>
      <c r="F8" s="164"/>
      <c r="G8" s="164"/>
      <c r="H8" s="164"/>
      <c r="I8" s="164"/>
      <c r="J8" s="164"/>
      <c r="K8" s="164"/>
      <c r="L8" s="164"/>
      <c r="M8" s="164"/>
      <c r="N8" s="164"/>
      <c r="O8" s="164"/>
      <c r="P8" s="165"/>
    </row>
    <row r="9" spans="2:19" ht="3" customHeight="1" thickBot="1" x14ac:dyDescent="0.25">
      <c r="B9" s="4"/>
      <c r="C9" s="5"/>
      <c r="D9" s="5"/>
      <c r="E9" s="5"/>
      <c r="F9" s="5"/>
      <c r="G9" s="5"/>
      <c r="H9" s="5"/>
      <c r="I9" s="5"/>
      <c r="J9" s="5"/>
      <c r="K9" s="5"/>
      <c r="L9" s="5"/>
      <c r="M9" s="5"/>
      <c r="N9" s="5"/>
      <c r="O9" s="5"/>
      <c r="P9" s="6"/>
    </row>
    <row r="10" spans="2:19" ht="26.25" customHeight="1" thickBot="1" x14ac:dyDescent="0.25">
      <c r="B10" s="7" t="s">
        <v>53</v>
      </c>
      <c r="C10" s="172">
        <v>2025</v>
      </c>
      <c r="D10" s="173"/>
      <c r="E10" s="173"/>
      <c r="F10" s="173"/>
      <c r="G10" s="173"/>
      <c r="H10" s="173"/>
      <c r="I10" s="174"/>
      <c r="J10" s="166" t="s">
        <v>1</v>
      </c>
      <c r="K10" s="167"/>
      <c r="L10" s="167"/>
      <c r="M10" s="168"/>
      <c r="N10" s="169" t="s">
        <v>191</v>
      </c>
      <c r="O10" s="170"/>
      <c r="P10" s="171"/>
    </row>
    <row r="11" spans="2:19" ht="3" customHeight="1" thickBot="1" x14ac:dyDescent="0.25">
      <c r="B11" s="4"/>
      <c r="C11" s="5"/>
      <c r="D11" s="5"/>
      <c r="E11" s="5"/>
      <c r="F11" s="5"/>
      <c r="G11" s="5"/>
      <c r="H11" s="5"/>
      <c r="I11" s="5"/>
      <c r="J11" s="5"/>
      <c r="K11" s="5"/>
      <c r="L11" s="5"/>
      <c r="M11" s="5"/>
      <c r="N11" s="5"/>
      <c r="O11" s="5"/>
      <c r="P11" s="6"/>
    </row>
    <row r="12" spans="2:19" ht="30" customHeight="1" thickBot="1" x14ac:dyDescent="0.25">
      <c r="B12" s="7" t="s">
        <v>0</v>
      </c>
      <c r="C12" s="155" t="s">
        <v>86</v>
      </c>
      <c r="D12" s="155"/>
      <c r="E12" s="155"/>
      <c r="F12" s="155"/>
      <c r="G12" s="155"/>
      <c r="H12" s="155"/>
      <c r="I12" s="155"/>
      <c r="J12" s="155"/>
      <c r="K12" s="155"/>
      <c r="L12" s="155"/>
      <c r="M12" s="155"/>
      <c r="N12" s="155"/>
      <c r="O12" s="155"/>
      <c r="P12" s="156"/>
    </row>
    <row r="13" spans="2:19" ht="3" customHeight="1" thickBot="1" x14ac:dyDescent="0.25">
      <c r="B13" s="4"/>
      <c r="C13" s="5"/>
      <c r="D13" s="5"/>
      <c r="E13" s="5"/>
      <c r="F13" s="5"/>
      <c r="G13" s="5"/>
      <c r="H13" s="5"/>
      <c r="I13" s="5"/>
      <c r="J13" s="5"/>
      <c r="K13" s="5"/>
      <c r="L13" s="5"/>
      <c r="M13" s="5"/>
      <c r="N13" s="5"/>
      <c r="O13" s="5"/>
      <c r="P13" s="6"/>
    </row>
    <row r="14" spans="2:19" ht="30" customHeight="1" thickBot="1" x14ac:dyDescent="0.25">
      <c r="B14" s="7" t="s">
        <v>6</v>
      </c>
      <c r="C14" s="157" t="s">
        <v>190</v>
      </c>
      <c r="D14" s="158"/>
      <c r="E14" s="158"/>
      <c r="F14" s="158"/>
      <c r="G14" s="158"/>
      <c r="H14" s="158"/>
      <c r="I14" s="158"/>
      <c r="J14" s="158"/>
      <c r="K14" s="158"/>
      <c r="L14" s="158"/>
      <c r="M14" s="158"/>
      <c r="N14" s="158"/>
      <c r="O14" s="158"/>
      <c r="P14" s="159"/>
    </row>
    <row r="15" spans="2:19" ht="3" customHeight="1" thickBot="1" x14ac:dyDescent="0.25">
      <c r="B15" s="4"/>
      <c r="C15" s="5"/>
      <c r="D15" s="5"/>
      <c r="E15" s="5"/>
      <c r="F15" s="5"/>
      <c r="G15" s="5"/>
      <c r="H15" s="5"/>
      <c r="I15" s="5"/>
      <c r="J15" s="5"/>
      <c r="K15" s="5"/>
      <c r="L15" s="5"/>
      <c r="M15" s="5"/>
      <c r="N15" s="5"/>
      <c r="O15" s="5"/>
      <c r="P15" s="6"/>
    </row>
    <row r="16" spans="2:19" ht="30" customHeight="1" thickBot="1" x14ac:dyDescent="0.25">
      <c r="B16" s="7" t="s">
        <v>24</v>
      </c>
      <c r="C16" s="184" t="s">
        <v>192</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193</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141.75" customHeight="1" thickBot="1" x14ac:dyDescent="0.25">
      <c r="B24" s="34" t="s">
        <v>12</v>
      </c>
      <c r="C24" s="178" t="s">
        <v>194</v>
      </c>
      <c r="D24" s="179"/>
      <c r="E24" s="179"/>
      <c r="F24" s="179"/>
      <c r="G24" s="179"/>
      <c r="H24" s="179"/>
      <c r="I24" s="179"/>
      <c r="J24" s="179"/>
      <c r="K24" s="179"/>
      <c r="L24" s="179"/>
      <c r="M24" s="179"/>
      <c r="N24" s="179"/>
      <c r="O24" s="179"/>
      <c r="P24" s="180"/>
    </row>
    <row r="25" spans="1:16" ht="3" customHeight="1" thickBot="1" x14ac:dyDescent="0.25">
      <c r="B25" s="181"/>
      <c r="C25" s="182"/>
      <c r="D25" s="182"/>
      <c r="E25" s="182"/>
      <c r="F25" s="182"/>
      <c r="G25" s="182"/>
      <c r="H25" s="182"/>
      <c r="I25" s="182"/>
      <c r="J25" s="182"/>
      <c r="K25" s="182"/>
      <c r="L25" s="182"/>
      <c r="M25" s="182"/>
      <c r="N25" s="182"/>
      <c r="O25" s="182"/>
      <c r="P25" s="183"/>
    </row>
    <row r="26" spans="1:16" ht="13.5" thickBot="1" x14ac:dyDescent="0.25">
      <c r="B26" s="7" t="s">
        <v>2</v>
      </c>
      <c r="C26" s="286">
        <v>0.05</v>
      </c>
      <c r="D26" s="287"/>
      <c r="E26" s="287"/>
      <c r="F26" s="287"/>
      <c r="G26" s="287"/>
      <c r="H26" s="287"/>
      <c r="I26" s="287"/>
      <c r="J26" s="287"/>
      <c r="K26" s="287"/>
      <c r="L26" s="287"/>
      <c r="M26" s="287"/>
      <c r="N26" s="287"/>
      <c r="O26" s="287"/>
      <c r="P26" s="288"/>
    </row>
    <row r="27" spans="1:16" ht="3" customHeight="1" thickBot="1" x14ac:dyDescent="0.25">
      <c r="B27" s="201"/>
      <c r="C27" s="202"/>
      <c r="D27" s="202"/>
      <c r="E27" s="202"/>
      <c r="F27" s="202"/>
      <c r="G27" s="202"/>
      <c r="H27" s="202"/>
      <c r="I27" s="202"/>
      <c r="J27" s="202"/>
      <c r="K27" s="202"/>
      <c r="L27" s="202"/>
      <c r="M27" s="202"/>
      <c r="N27" s="202"/>
      <c r="O27" s="202"/>
      <c r="P27" s="203"/>
    </row>
    <row r="28" spans="1:16" ht="12.75" customHeight="1" thickBot="1" x14ac:dyDescent="0.25">
      <c r="B28" s="7" t="s">
        <v>13</v>
      </c>
      <c r="C28" s="9" t="s">
        <v>14</v>
      </c>
      <c r="D28" s="204" t="s">
        <v>195</v>
      </c>
      <c r="E28" s="205"/>
      <c r="F28" s="205"/>
      <c r="G28" s="206"/>
      <c r="H28" s="207" t="s">
        <v>15</v>
      </c>
      <c r="I28" s="207"/>
      <c r="J28" s="207"/>
      <c r="K28" s="204" t="s">
        <v>196</v>
      </c>
      <c r="L28" s="205"/>
      <c r="M28" s="206"/>
      <c r="N28" s="208" t="s">
        <v>16</v>
      </c>
      <c r="O28" s="209"/>
      <c r="P28" s="93" t="s">
        <v>197</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13.5" thickBot="1" x14ac:dyDescent="0.25">
      <c r="B32" s="34" t="s">
        <v>4</v>
      </c>
      <c r="C32" s="197" t="s">
        <v>47</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6.25" thickBot="1" x14ac:dyDescent="0.25">
      <c r="B34" s="34" t="s">
        <v>22</v>
      </c>
      <c r="C34" s="197" t="s">
        <v>47</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47</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59.25" customHeight="1" x14ac:dyDescent="0.2">
      <c r="B40" s="47" t="s">
        <v>198</v>
      </c>
      <c r="C40" s="228" t="s">
        <v>199</v>
      </c>
      <c r="D40" s="229"/>
      <c r="E40" s="229"/>
      <c r="F40" s="229"/>
      <c r="G40" s="230"/>
      <c r="H40" s="231" t="s">
        <v>163</v>
      </c>
      <c r="I40" s="232"/>
      <c r="J40" s="232"/>
      <c r="K40" s="232"/>
      <c r="L40" s="233"/>
      <c r="M40" s="219" t="s">
        <v>200</v>
      </c>
      <c r="N40" s="220"/>
      <c r="O40" s="220"/>
      <c r="P40" s="221"/>
    </row>
    <row r="41" spans="2:16" ht="30" customHeight="1" thickBot="1" x14ac:dyDescent="0.25">
      <c r="B41" s="49" t="s">
        <v>201</v>
      </c>
      <c r="C41" s="216" t="s">
        <v>202</v>
      </c>
      <c r="D41" s="217"/>
      <c r="E41" s="217"/>
      <c r="F41" s="217"/>
      <c r="G41" s="218"/>
      <c r="H41" s="231" t="s">
        <v>163</v>
      </c>
      <c r="I41" s="232"/>
      <c r="J41" s="232"/>
      <c r="K41" s="232"/>
      <c r="L41" s="233"/>
      <c r="M41" s="225"/>
      <c r="N41" s="226"/>
      <c r="O41" s="226"/>
      <c r="P41" s="227"/>
    </row>
    <row r="42" spans="2:16" ht="3" customHeight="1" thickBot="1" x14ac:dyDescent="0.25">
      <c r="B42" s="11"/>
      <c r="C42" s="11"/>
      <c r="D42" s="11"/>
      <c r="E42" s="11"/>
      <c r="F42" s="11"/>
      <c r="G42" s="11"/>
      <c r="H42" s="11"/>
      <c r="I42" s="11"/>
      <c r="J42" s="11"/>
      <c r="K42" s="11"/>
      <c r="L42" s="11"/>
      <c r="M42" s="11"/>
      <c r="N42" s="11"/>
      <c r="O42" s="11"/>
      <c r="P42" s="11"/>
    </row>
    <row r="43" spans="2:16" ht="13.5" customHeight="1" thickBot="1" x14ac:dyDescent="0.25">
      <c r="B43" s="190" t="s">
        <v>8</v>
      </c>
      <c r="C43" s="191"/>
      <c r="D43" s="191"/>
      <c r="E43" s="191"/>
      <c r="F43" s="191"/>
      <c r="G43" s="191"/>
      <c r="H43" s="191"/>
      <c r="I43" s="191"/>
      <c r="J43" s="191"/>
      <c r="K43" s="191"/>
      <c r="L43" s="191"/>
      <c r="M43" s="191"/>
      <c r="N43" s="191"/>
      <c r="O43" s="191"/>
      <c r="P43" s="192"/>
    </row>
    <row r="44" spans="2:16" ht="3" customHeight="1" thickBot="1" x14ac:dyDescent="0.25">
      <c r="B44" s="12"/>
      <c r="C44" s="13"/>
      <c r="D44" s="13"/>
      <c r="E44" s="13"/>
      <c r="F44" s="13"/>
      <c r="G44" s="13"/>
      <c r="H44" s="13"/>
      <c r="I44" s="13"/>
      <c r="J44" s="13"/>
      <c r="K44" s="13"/>
      <c r="L44" s="13"/>
      <c r="M44" s="13"/>
      <c r="N44" s="13"/>
      <c r="O44" s="13"/>
      <c r="P44" s="14"/>
    </row>
    <row r="45" spans="2:16" x14ac:dyDescent="0.2">
      <c r="B45" s="240" t="s">
        <v>20</v>
      </c>
      <c r="C45" s="15" t="s">
        <v>9</v>
      </c>
      <c r="D45" s="16" t="s">
        <v>66</v>
      </c>
      <c r="E45" s="16" t="s">
        <v>67</v>
      </c>
      <c r="F45" s="16" t="s">
        <v>68</v>
      </c>
      <c r="G45" s="16" t="s">
        <v>69</v>
      </c>
      <c r="H45" s="16" t="s">
        <v>70</v>
      </c>
      <c r="I45" s="16" t="s">
        <v>71</v>
      </c>
      <c r="J45" s="16" t="s">
        <v>72</v>
      </c>
      <c r="K45" s="16" t="s">
        <v>73</v>
      </c>
      <c r="L45" s="16" t="s">
        <v>74</v>
      </c>
      <c r="M45" s="16" t="s">
        <v>75</v>
      </c>
      <c r="N45" s="16" t="s">
        <v>76</v>
      </c>
      <c r="O45" s="17" t="s">
        <v>77</v>
      </c>
      <c r="P45" s="18" t="s">
        <v>23</v>
      </c>
    </row>
    <row r="46" spans="2:16" x14ac:dyDescent="0.2">
      <c r="B46" s="241"/>
      <c r="C46" s="50" t="s">
        <v>167</v>
      </c>
      <c r="D46" s="65"/>
      <c r="E46" s="65"/>
      <c r="F46" s="65"/>
      <c r="G46" s="65"/>
      <c r="H46" s="65"/>
      <c r="I46" s="65">
        <v>0.05</v>
      </c>
      <c r="J46" s="65"/>
      <c r="K46" s="65"/>
      <c r="L46" s="65"/>
      <c r="M46" s="65"/>
      <c r="N46" s="65"/>
      <c r="O46" s="65">
        <v>0.05</v>
      </c>
      <c r="P46" s="65">
        <v>0.05</v>
      </c>
    </row>
    <row r="47" spans="2:16" ht="13.5" thickBot="1" x14ac:dyDescent="0.25">
      <c r="B47" s="242"/>
      <c r="C47" s="56" t="s">
        <v>203</v>
      </c>
      <c r="D47" s="67"/>
      <c r="E47" s="67"/>
      <c r="F47" s="67"/>
      <c r="G47" s="67"/>
      <c r="H47" s="67"/>
      <c r="I47" s="88">
        <f>+'3. Registro conc. desviación'!D18</f>
        <v>3.2386921337457242E-4</v>
      </c>
      <c r="J47" s="67"/>
      <c r="K47" s="67"/>
      <c r="L47" s="67"/>
      <c r="M47" s="67"/>
      <c r="N47" s="67"/>
      <c r="O47" s="66">
        <f>+'3. Registro conc. desviación'!F18</f>
        <v>7.0055744789099261E-4</v>
      </c>
      <c r="P47" s="57" t="e" cm="1" vm="1">
        <f t="array" aca="1" ref="P47" ca="1">+'3. Registro conc. desviación'!H18:H19</f>
        <v>#VALUE!</v>
      </c>
    </row>
    <row r="48" spans="2:16" ht="3" customHeight="1" thickBot="1" x14ac:dyDescent="0.25">
      <c r="B48" s="54">
        <v>0.9</v>
      </c>
      <c r="C48" s="52"/>
      <c r="D48" s="52"/>
      <c r="E48" s="52"/>
      <c r="F48" s="53">
        <f>+$C$26</f>
        <v>0.05</v>
      </c>
      <c r="G48" s="52"/>
      <c r="H48" s="52"/>
      <c r="I48" s="53">
        <f>+$C$26</f>
        <v>0.05</v>
      </c>
      <c r="J48" s="52"/>
      <c r="K48" s="52"/>
      <c r="L48" s="53">
        <f>+$C$26</f>
        <v>0.05</v>
      </c>
      <c r="M48" s="52"/>
      <c r="N48" s="52"/>
      <c r="O48" s="53">
        <f>+$C$26</f>
        <v>0.05</v>
      </c>
      <c r="P48" s="53">
        <f>+$C$26</f>
        <v>0.05</v>
      </c>
    </row>
    <row r="49" spans="2:16" ht="22.5" customHeight="1" thickBot="1" x14ac:dyDescent="0.25">
      <c r="B49" s="253" t="s">
        <v>123</v>
      </c>
      <c r="C49" s="254"/>
      <c r="D49" s="254"/>
      <c r="E49" s="254"/>
      <c r="F49" s="254"/>
      <c r="G49" s="254"/>
      <c r="H49" s="254"/>
      <c r="I49" s="254"/>
      <c r="J49" s="254"/>
      <c r="K49" s="254"/>
      <c r="L49" s="254"/>
      <c r="M49" s="254"/>
      <c r="N49" s="254"/>
      <c r="O49" s="254"/>
      <c r="P49" s="255"/>
    </row>
    <row r="50" spans="2:16" x14ac:dyDescent="0.2">
      <c r="B50" s="243"/>
      <c r="C50" s="244"/>
      <c r="D50" s="244"/>
      <c r="E50" s="244"/>
      <c r="F50" s="244"/>
      <c r="G50" s="244"/>
      <c r="H50" s="244"/>
      <c r="I50" s="244"/>
      <c r="J50" s="244"/>
      <c r="K50" s="244"/>
      <c r="L50" s="244"/>
      <c r="M50" s="244"/>
      <c r="N50" s="244"/>
      <c r="O50" s="244"/>
      <c r="P50" s="245"/>
    </row>
    <row r="51" spans="2:16" x14ac:dyDescent="0.2">
      <c r="B51" s="246"/>
      <c r="C51" s="247"/>
      <c r="D51" s="247"/>
      <c r="E51" s="247"/>
      <c r="F51" s="247"/>
      <c r="G51" s="247"/>
      <c r="H51" s="247"/>
      <c r="I51" s="247"/>
      <c r="J51" s="247"/>
      <c r="K51" s="247"/>
      <c r="L51" s="247"/>
      <c r="M51" s="247"/>
      <c r="N51" s="247"/>
      <c r="O51" s="247"/>
      <c r="P51" s="248"/>
    </row>
    <row r="52" spans="2:16" x14ac:dyDescent="0.2">
      <c r="B52" s="246"/>
      <c r="C52" s="247"/>
      <c r="D52" s="247"/>
      <c r="E52" s="247"/>
      <c r="F52" s="247"/>
      <c r="G52" s="247"/>
      <c r="H52" s="247"/>
      <c r="I52" s="247"/>
      <c r="J52" s="247"/>
      <c r="K52" s="247"/>
      <c r="L52" s="247"/>
      <c r="M52" s="247"/>
      <c r="N52" s="247"/>
      <c r="O52" s="247"/>
      <c r="P52" s="248"/>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ht="13.5" thickBot="1" x14ac:dyDescent="0.25">
      <c r="B65" s="249"/>
      <c r="C65" s="250"/>
      <c r="D65" s="250"/>
      <c r="E65" s="250"/>
      <c r="F65" s="250"/>
      <c r="G65" s="250"/>
      <c r="H65" s="250"/>
      <c r="I65" s="250"/>
      <c r="J65" s="250"/>
      <c r="K65" s="250"/>
      <c r="L65" s="250"/>
      <c r="M65" s="250"/>
      <c r="N65" s="250"/>
      <c r="O65" s="250"/>
      <c r="P65" s="251"/>
    </row>
    <row r="66" spans="1:19" s="8" customFormat="1" ht="3" customHeight="1" thickBot="1" x14ac:dyDescent="0.25">
      <c r="A66" s="252"/>
      <c r="B66" s="252"/>
      <c r="C66" s="252"/>
      <c r="D66" s="252"/>
      <c r="E66" s="252"/>
      <c r="F66" s="252"/>
      <c r="G66" s="252"/>
      <c r="H66" s="252"/>
      <c r="I66" s="252"/>
      <c r="J66" s="252"/>
      <c r="K66" s="252"/>
      <c r="L66" s="252"/>
      <c r="M66" s="252"/>
      <c r="N66" s="252"/>
      <c r="O66" s="252"/>
      <c r="P66" s="252"/>
      <c r="Q66" s="252"/>
      <c r="S66" s="19"/>
    </row>
    <row r="67" spans="1:19" ht="15" customHeight="1" x14ac:dyDescent="0.2">
      <c r="B67" s="240" t="s">
        <v>5</v>
      </c>
      <c r="C67" s="237" t="s">
        <v>96</v>
      </c>
      <c r="D67" s="238"/>
      <c r="E67" s="238"/>
      <c r="F67" s="238"/>
      <c r="G67" s="238"/>
      <c r="H67" s="238"/>
      <c r="I67" s="238"/>
      <c r="J67" s="238"/>
      <c r="K67" s="238"/>
      <c r="L67" s="238"/>
      <c r="M67" s="238"/>
      <c r="N67" s="238"/>
      <c r="O67" s="238"/>
      <c r="P67" s="239"/>
    </row>
    <row r="68" spans="1:19" ht="49.5" customHeight="1" x14ac:dyDescent="0.2">
      <c r="B68" s="241"/>
      <c r="C68" s="261" t="s">
        <v>301</v>
      </c>
      <c r="D68" s="262"/>
      <c r="E68" s="262"/>
      <c r="F68" s="262"/>
      <c r="G68" s="262"/>
      <c r="H68" s="262"/>
      <c r="I68" s="262"/>
      <c r="J68" s="262"/>
      <c r="K68" s="262"/>
      <c r="L68" s="262"/>
      <c r="M68" s="262"/>
      <c r="N68" s="262"/>
      <c r="O68" s="262"/>
      <c r="P68" s="263"/>
    </row>
    <row r="69" spans="1:19" ht="15" customHeight="1" x14ac:dyDescent="0.2">
      <c r="B69" s="241"/>
      <c r="C69" s="264" t="s">
        <v>97</v>
      </c>
      <c r="D69" s="265"/>
      <c r="E69" s="265"/>
      <c r="F69" s="265"/>
      <c r="G69" s="265"/>
      <c r="H69" s="265"/>
      <c r="I69" s="265"/>
      <c r="J69" s="265"/>
      <c r="K69" s="265"/>
      <c r="L69" s="265"/>
      <c r="M69" s="265"/>
      <c r="N69" s="265"/>
      <c r="O69" s="265"/>
      <c r="P69" s="266"/>
    </row>
    <row r="70" spans="1:19" ht="49.5" customHeight="1" x14ac:dyDescent="0.2">
      <c r="B70" s="241"/>
      <c r="C70" s="328" t="s">
        <v>326</v>
      </c>
      <c r="D70" s="329"/>
      <c r="E70" s="329"/>
      <c r="F70" s="329"/>
      <c r="G70" s="329"/>
      <c r="H70" s="329"/>
      <c r="I70" s="329"/>
      <c r="J70" s="329"/>
      <c r="K70" s="329"/>
      <c r="L70" s="329"/>
      <c r="M70" s="329"/>
      <c r="N70" s="329"/>
      <c r="O70" s="329"/>
      <c r="P70" s="330"/>
    </row>
    <row r="71" spans="1:19" ht="18" customHeight="1" x14ac:dyDescent="0.2">
      <c r="B71" s="241"/>
      <c r="C71" s="264" t="s">
        <v>98</v>
      </c>
      <c r="D71" s="265"/>
      <c r="E71" s="265"/>
      <c r="F71" s="265"/>
      <c r="G71" s="265"/>
      <c r="H71" s="265"/>
      <c r="I71" s="265"/>
      <c r="J71" s="265"/>
      <c r="K71" s="265"/>
      <c r="L71" s="265"/>
      <c r="M71" s="265"/>
      <c r="N71" s="265"/>
      <c r="O71" s="265"/>
      <c r="P71" s="266"/>
    </row>
    <row r="72" spans="1:19" ht="49.5" customHeight="1" x14ac:dyDescent="0.2">
      <c r="B72" s="241"/>
      <c r="C72" s="261" t="s">
        <v>326</v>
      </c>
      <c r="D72" s="262"/>
      <c r="E72" s="262"/>
      <c r="F72" s="262"/>
      <c r="G72" s="262"/>
      <c r="H72" s="262"/>
      <c r="I72" s="262"/>
      <c r="J72" s="262"/>
      <c r="K72" s="262"/>
      <c r="L72" s="262"/>
      <c r="M72" s="262"/>
      <c r="N72" s="262"/>
      <c r="O72" s="262"/>
      <c r="P72" s="263"/>
    </row>
    <row r="73" spans="1:19" ht="17.25" customHeight="1" x14ac:dyDescent="0.2">
      <c r="B73" s="241"/>
      <c r="C73" s="264" t="s">
        <v>99</v>
      </c>
      <c r="D73" s="265"/>
      <c r="E73" s="265"/>
      <c r="F73" s="265"/>
      <c r="G73" s="265"/>
      <c r="H73" s="265"/>
      <c r="I73" s="265"/>
      <c r="J73" s="265"/>
      <c r="K73" s="265"/>
      <c r="L73" s="265"/>
      <c r="M73" s="265"/>
      <c r="N73" s="265"/>
      <c r="O73" s="265"/>
      <c r="P73" s="266"/>
    </row>
    <row r="74" spans="1:19" ht="49.5" customHeight="1" thickBot="1" x14ac:dyDescent="0.25">
      <c r="B74" s="242"/>
      <c r="C74" s="267" t="s">
        <v>337</v>
      </c>
      <c r="D74" s="268"/>
      <c r="E74" s="268"/>
      <c r="F74" s="268"/>
      <c r="G74" s="268"/>
      <c r="H74" s="268"/>
      <c r="I74" s="268"/>
      <c r="J74" s="268"/>
      <c r="K74" s="268"/>
      <c r="L74" s="268"/>
      <c r="M74" s="268"/>
      <c r="N74" s="268"/>
      <c r="O74" s="268"/>
      <c r="P74" s="269"/>
    </row>
    <row r="75" spans="1:19" ht="30.75" customHeight="1" thickBot="1" x14ac:dyDescent="0.25">
      <c r="B75" s="7" t="s">
        <v>41</v>
      </c>
      <c r="C75" s="193" t="s">
        <v>138</v>
      </c>
      <c r="D75" s="155"/>
      <c r="E75" s="155"/>
      <c r="F75" s="155"/>
      <c r="G75" s="155"/>
      <c r="H75" s="155"/>
      <c r="I75" s="155"/>
      <c r="J75" s="155"/>
      <c r="K75" s="155"/>
      <c r="L75" s="155"/>
      <c r="M75" s="155"/>
      <c r="N75" s="155"/>
      <c r="O75" s="155"/>
      <c r="P75" s="156"/>
    </row>
    <row r="76" spans="1:19" ht="27.75" customHeight="1" thickBot="1" x14ac:dyDescent="0.25">
      <c r="B76" s="7" t="s">
        <v>54</v>
      </c>
      <c r="C76" s="259" t="s">
        <v>55</v>
      </c>
      <c r="D76" s="259"/>
      <c r="E76" s="259"/>
      <c r="F76" s="259"/>
      <c r="G76" s="259"/>
      <c r="H76" s="259"/>
      <c r="I76" s="259"/>
      <c r="J76" s="259"/>
      <c r="K76" s="259"/>
      <c r="L76" s="259"/>
      <c r="M76" s="259"/>
      <c r="N76" s="259"/>
      <c r="O76" s="259"/>
      <c r="P76" s="260"/>
    </row>
    <row r="79" spans="1:19" x14ac:dyDescent="0.2">
      <c r="C79" s="20"/>
    </row>
    <row r="80" spans="1:19" hidden="1" x14ac:dyDescent="0.2">
      <c r="C80" s="1">
        <v>2018</v>
      </c>
    </row>
    <row r="81" spans="2:15" hidden="1" x14ac:dyDescent="0.2">
      <c r="C81" s="1">
        <v>2019</v>
      </c>
    </row>
    <row r="87" spans="2:15" s="2" customFormat="1" x14ac:dyDescent="0.2"/>
    <row r="88" spans="2:15" s="2" customFormat="1" x14ac:dyDescent="0.2">
      <c r="B88" s="21"/>
      <c r="C88" s="21"/>
      <c r="D88" s="21"/>
      <c r="E88" s="21"/>
      <c r="F88" s="21"/>
      <c r="G88" s="21"/>
      <c r="H88" s="21"/>
      <c r="I88" s="21"/>
      <c r="J88" s="21"/>
      <c r="K88" s="21"/>
      <c r="L88" s="21"/>
      <c r="M88" s="21"/>
      <c r="N88" s="21"/>
      <c r="O88" s="21"/>
    </row>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2"/>
      <c r="C92" s="22"/>
      <c r="D92" s="22"/>
      <c r="E92" s="22"/>
      <c r="F92" s="22"/>
      <c r="G92" s="21"/>
      <c r="H92" s="21"/>
      <c r="I92" s="21"/>
      <c r="J92" s="21"/>
      <c r="K92" s="21"/>
      <c r="L92" s="21"/>
      <c r="M92" s="21"/>
      <c r="N92" s="21"/>
      <c r="O92" s="21"/>
    </row>
    <row r="93" spans="2:15" s="2" customFormat="1" x14ac:dyDescent="0.2">
      <c r="B93" s="22"/>
      <c r="C93" s="22"/>
      <c r="D93" s="22"/>
      <c r="E93" s="22"/>
      <c r="F93" s="22"/>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c r="P98" s="23"/>
    </row>
    <row r="99" spans="2:17" s="2" customFormat="1" x14ac:dyDescent="0.2">
      <c r="B99" s="22"/>
      <c r="C99" s="22"/>
      <c r="D99" s="22"/>
      <c r="E99" s="22"/>
      <c r="F99" s="22"/>
      <c r="G99" s="21"/>
      <c r="H99" s="21"/>
      <c r="I99" s="21"/>
      <c r="J99" s="21"/>
      <c r="K99" s="21"/>
      <c r="L99" s="21"/>
      <c r="M99" s="21"/>
      <c r="N99" s="21"/>
      <c r="O99" s="21"/>
      <c r="P99" s="23"/>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c r="Q101" s="24" t="s">
        <v>46</v>
      </c>
    </row>
    <row r="102" spans="2:17" s="2" customFormat="1" x14ac:dyDescent="0.2">
      <c r="B102" s="25"/>
      <c r="C102" s="25"/>
      <c r="D102" s="22"/>
      <c r="E102" s="22"/>
      <c r="F102" s="22"/>
      <c r="G102" s="21"/>
      <c r="H102" s="21"/>
      <c r="I102" s="21"/>
      <c r="J102" s="21"/>
      <c r="K102" s="21"/>
      <c r="L102" s="21"/>
      <c r="M102" s="21"/>
      <c r="N102" s="21"/>
      <c r="O102" s="21"/>
      <c r="P102" s="23"/>
      <c r="Q102" s="24" t="s">
        <v>47</v>
      </c>
    </row>
    <row r="103" spans="2:17" s="2" customFormat="1" x14ac:dyDescent="0.2">
      <c r="B103" s="25"/>
      <c r="C103" s="25"/>
      <c r="D103" s="22"/>
      <c r="E103" s="22"/>
      <c r="F103" s="22"/>
      <c r="G103" s="21"/>
      <c r="H103" s="21"/>
      <c r="I103" s="21"/>
      <c r="J103" s="21"/>
      <c r="K103" s="21"/>
      <c r="L103" s="21"/>
      <c r="M103" s="21"/>
      <c r="N103" s="21"/>
      <c r="O103" s="21"/>
      <c r="P103" s="23"/>
      <c r="Q103" s="24" t="s">
        <v>49</v>
      </c>
    </row>
    <row r="104" spans="2:17" s="2" customFormat="1" x14ac:dyDescent="0.2">
      <c r="B104" s="25"/>
      <c r="C104" s="25"/>
      <c r="D104" s="22"/>
      <c r="E104" s="22"/>
      <c r="F104" s="22"/>
      <c r="G104" s="21"/>
      <c r="H104" s="21"/>
      <c r="I104" s="21"/>
      <c r="J104" s="21"/>
      <c r="K104" s="21"/>
      <c r="L104" s="21"/>
      <c r="M104" s="21"/>
      <c r="N104" s="21"/>
      <c r="O104" s="21"/>
      <c r="P104" s="23"/>
      <c r="Q104" s="24" t="s">
        <v>48</v>
      </c>
    </row>
    <row r="105" spans="2:17" s="2" customFormat="1" x14ac:dyDescent="0.2">
      <c r="B105" s="22"/>
      <c r="C105" s="25"/>
      <c r="D105" s="22"/>
      <c r="E105" s="22"/>
      <c r="F105" s="22"/>
      <c r="G105" s="21"/>
      <c r="H105" s="21"/>
      <c r="I105" s="21"/>
      <c r="J105" s="21"/>
      <c r="K105" s="21"/>
      <c r="L105" s="21"/>
      <c r="M105" s="26"/>
      <c r="N105" s="21"/>
      <c r="O105" s="21"/>
      <c r="P105" s="23"/>
      <c r="Q105" s="24" t="s">
        <v>50</v>
      </c>
    </row>
    <row r="106" spans="2:17" s="2" customFormat="1" x14ac:dyDescent="0.2">
      <c r="B106" s="22"/>
      <c r="C106" s="25"/>
      <c r="D106" s="22"/>
      <c r="E106" s="22"/>
      <c r="F106" s="22"/>
      <c r="G106" s="21"/>
      <c r="H106" s="21"/>
      <c r="I106" s="21"/>
      <c r="J106" s="21"/>
      <c r="K106" s="21"/>
      <c r="L106" s="21"/>
      <c r="M106" s="21"/>
      <c r="N106" s="21" t="s">
        <v>45</v>
      </c>
      <c r="O106" s="21"/>
      <c r="P106" s="23"/>
      <c r="Q106" s="24" t="s">
        <v>51</v>
      </c>
    </row>
    <row r="107" spans="2:17" s="2" customFormat="1" x14ac:dyDescent="0.2">
      <c r="B107" s="22"/>
      <c r="C107" s="25"/>
      <c r="D107" s="22"/>
      <c r="E107" s="22"/>
      <c r="F107" s="22"/>
      <c r="G107" s="21"/>
      <c r="H107" s="21"/>
      <c r="I107" s="21"/>
      <c r="J107" s="21"/>
      <c r="K107" s="21"/>
      <c r="L107" s="21"/>
      <c r="M107" s="21"/>
      <c r="N107" s="21"/>
      <c r="O107" s="21"/>
      <c r="P107" s="23"/>
    </row>
    <row r="108" spans="2:17" s="2" customFormat="1" x14ac:dyDescent="0.2">
      <c r="B108" s="22"/>
      <c r="C108" s="25"/>
      <c r="D108" s="22"/>
      <c r="E108" s="22"/>
      <c r="F108" s="22"/>
      <c r="G108" s="21"/>
      <c r="H108" s="21"/>
      <c r="I108" s="21"/>
      <c r="J108" s="21"/>
      <c r="K108" s="21"/>
      <c r="L108" s="21"/>
      <c r="M108" s="21"/>
      <c r="N108" s="21"/>
      <c r="O108" s="21"/>
      <c r="P108" s="23"/>
    </row>
    <row r="109" spans="2:17" s="2" customFormat="1" x14ac:dyDescent="0.2">
      <c r="B109" s="22"/>
      <c r="C109" s="22"/>
      <c r="D109" s="22"/>
      <c r="E109" s="22"/>
      <c r="F109" s="22"/>
      <c r="G109" s="21"/>
      <c r="H109" s="21"/>
      <c r="I109" s="21"/>
      <c r="J109" s="21"/>
      <c r="K109" s="21"/>
      <c r="L109" s="21"/>
      <c r="M109" s="21"/>
      <c r="N109" s="21"/>
      <c r="O109" s="21"/>
      <c r="P109" s="23"/>
    </row>
    <row r="110" spans="2:17" s="2" customFormat="1" x14ac:dyDescent="0.2">
      <c r="B110" s="22"/>
      <c r="C110" s="22"/>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c r="Q111" s="24">
        <v>2015</v>
      </c>
    </row>
    <row r="112" spans="2:17" s="2" customFormat="1" ht="12.75" customHeight="1" x14ac:dyDescent="0.2">
      <c r="B112" s="22"/>
      <c r="C112" s="22"/>
      <c r="D112" s="22"/>
      <c r="E112" s="22"/>
      <c r="F112" s="22"/>
      <c r="G112" s="21"/>
      <c r="H112" s="21"/>
      <c r="I112" s="21"/>
      <c r="J112" s="21"/>
      <c r="K112" s="21"/>
      <c r="L112" s="21"/>
      <c r="M112" s="21"/>
      <c r="N112" s="21"/>
      <c r="O112" s="21"/>
      <c r="Q112" s="24">
        <v>2016</v>
      </c>
    </row>
    <row r="113" spans="2:17" s="2" customFormat="1" x14ac:dyDescent="0.2">
      <c r="B113" s="22"/>
      <c r="C113" s="22"/>
      <c r="D113" s="22"/>
      <c r="E113" s="22"/>
      <c r="F113" s="22"/>
      <c r="G113" s="21"/>
      <c r="H113" s="21"/>
      <c r="I113" s="21"/>
      <c r="J113" s="21"/>
      <c r="K113" s="21"/>
      <c r="L113" s="21"/>
      <c r="M113" s="21"/>
      <c r="N113" s="21"/>
      <c r="O113" s="21"/>
      <c r="Q113" s="24">
        <v>2017</v>
      </c>
    </row>
    <row r="114" spans="2:17" s="2" customFormat="1" x14ac:dyDescent="0.2">
      <c r="B114" s="22"/>
      <c r="C114" s="22"/>
      <c r="D114" s="22"/>
      <c r="E114" s="22"/>
      <c r="F114" s="22"/>
      <c r="G114" s="21"/>
      <c r="H114" s="21"/>
      <c r="I114" s="21"/>
      <c r="J114" s="21"/>
      <c r="K114" s="21"/>
      <c r="L114" s="21"/>
      <c r="M114" s="21"/>
      <c r="N114" s="21"/>
      <c r="O114" s="21"/>
      <c r="Q114" s="24">
        <v>2018</v>
      </c>
    </row>
    <row r="115" spans="2:17" s="2" customFormat="1" x14ac:dyDescent="0.2">
      <c r="B115" s="22"/>
      <c r="C115" s="22"/>
      <c r="D115" s="22"/>
      <c r="E115" s="22"/>
      <c r="F115" s="22"/>
      <c r="G115" s="21"/>
      <c r="H115" s="21"/>
      <c r="I115" s="21"/>
      <c r="J115" s="21"/>
      <c r="K115" s="21"/>
      <c r="L115" s="21"/>
      <c r="M115" s="21"/>
      <c r="N115" s="21"/>
      <c r="O115" s="21"/>
    </row>
    <row r="116" spans="2:17" s="2" customFormat="1" x14ac:dyDescent="0.2">
      <c r="B116" s="22"/>
      <c r="C116" s="22"/>
      <c r="D116" s="22"/>
      <c r="E116" s="22"/>
      <c r="F116" s="22"/>
      <c r="G116" s="21"/>
      <c r="H116" s="21"/>
      <c r="I116" s="21"/>
      <c r="J116" s="21"/>
      <c r="K116" s="21"/>
      <c r="L116" s="21"/>
      <c r="M116" s="21"/>
      <c r="N116" s="21"/>
      <c r="O116" s="21"/>
    </row>
    <row r="117" spans="2:17" s="2" customFormat="1" x14ac:dyDescent="0.2">
      <c r="B117" s="27"/>
      <c r="C117" s="22"/>
      <c r="D117" s="22"/>
      <c r="E117" s="22"/>
      <c r="F117" s="22"/>
      <c r="G117" s="21"/>
      <c r="H117" s="21"/>
      <c r="I117" s="21"/>
      <c r="J117" s="21"/>
      <c r="K117" s="21"/>
      <c r="L117" s="21"/>
      <c r="M117" s="21"/>
      <c r="N117" s="21"/>
      <c r="O117" s="21"/>
    </row>
    <row r="118" spans="2:17" s="2" customFormat="1" x14ac:dyDescent="0.2">
      <c r="B118" s="27"/>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8"/>
      <c r="C124" s="22"/>
      <c r="D124" s="22"/>
      <c r="E124" s="22"/>
      <c r="F124" s="22"/>
      <c r="G124" s="21"/>
      <c r="H124" s="21"/>
      <c r="I124" s="21"/>
      <c r="J124" s="21"/>
      <c r="K124" s="21"/>
      <c r="L124" s="21"/>
      <c r="M124" s="21"/>
      <c r="N124" s="21"/>
      <c r="O124" s="21"/>
    </row>
    <row r="125" spans="2:17" s="2" customFormat="1" x14ac:dyDescent="0.2">
      <c r="B125" s="28"/>
      <c r="C125" s="22"/>
      <c r="D125" s="22"/>
      <c r="E125" s="22"/>
      <c r="F125" s="22"/>
      <c r="G125" s="21"/>
      <c r="H125" s="21"/>
      <c r="I125" s="21"/>
      <c r="J125" s="21"/>
      <c r="K125" s="21"/>
      <c r="L125" s="21"/>
      <c r="M125" s="21"/>
      <c r="N125" s="21"/>
      <c r="O125" s="21"/>
    </row>
    <row r="126" spans="2:17" s="2" customFormat="1" x14ac:dyDescent="0.2">
      <c r="B126" s="22"/>
      <c r="C126" s="22"/>
      <c r="D126" s="22"/>
      <c r="E126" s="22"/>
      <c r="F126" s="22"/>
      <c r="G126" s="21"/>
      <c r="H126" s="21"/>
      <c r="I126" s="21"/>
      <c r="J126" s="21"/>
      <c r="K126" s="21"/>
      <c r="L126" s="21"/>
      <c r="M126" s="21"/>
      <c r="N126" s="21"/>
      <c r="O126" s="21"/>
    </row>
    <row r="127" spans="2:17" s="2" customFormat="1" x14ac:dyDescent="0.2">
      <c r="B127" s="29" t="s">
        <v>115</v>
      </c>
      <c r="C127" s="22"/>
      <c r="D127" s="22"/>
      <c r="E127" s="22"/>
      <c r="F127" s="22"/>
      <c r="G127" s="21"/>
      <c r="H127" s="21"/>
      <c r="I127" s="21"/>
      <c r="J127" s="21"/>
      <c r="K127" s="21"/>
      <c r="L127" s="21"/>
      <c r="M127" s="21"/>
      <c r="N127" s="21"/>
      <c r="O127" s="21"/>
    </row>
    <row r="128" spans="2:17" s="2" customFormat="1" x14ac:dyDescent="0.2">
      <c r="B128" s="29" t="s">
        <v>116</v>
      </c>
      <c r="C128" s="22"/>
      <c r="D128" s="22"/>
      <c r="E128" s="22"/>
      <c r="F128" s="22"/>
      <c r="G128" s="21"/>
      <c r="H128" s="21"/>
      <c r="I128" s="21"/>
      <c r="J128" s="21"/>
      <c r="K128" s="21"/>
      <c r="L128" s="21"/>
      <c r="M128" s="21"/>
      <c r="N128" s="21"/>
      <c r="O128" s="21"/>
    </row>
    <row r="129" spans="2:19" s="2" customFormat="1" x14ac:dyDescent="0.2">
      <c r="B129" s="29" t="s">
        <v>117</v>
      </c>
      <c r="C129" s="22"/>
      <c r="D129" s="22"/>
      <c r="E129" s="22"/>
      <c r="F129" s="22"/>
      <c r="G129" s="21"/>
      <c r="H129" s="21"/>
      <c r="I129" s="21"/>
      <c r="J129" s="21"/>
      <c r="K129" s="21"/>
      <c r="L129" s="21"/>
      <c r="M129" s="21"/>
      <c r="N129" s="21"/>
      <c r="O129" s="21"/>
    </row>
    <row r="130" spans="2:19" s="2" customFormat="1" x14ac:dyDescent="0.2">
      <c r="B130" s="29" t="s">
        <v>118</v>
      </c>
      <c r="C130" s="22"/>
      <c r="D130" s="22"/>
      <c r="E130" s="22"/>
      <c r="F130" s="22"/>
      <c r="G130" s="21"/>
      <c r="H130" s="21"/>
      <c r="I130" s="21"/>
      <c r="J130" s="21"/>
      <c r="K130" s="21"/>
      <c r="L130" s="21"/>
      <c r="M130" s="21"/>
      <c r="N130" s="21"/>
      <c r="O130" s="21"/>
    </row>
    <row r="131" spans="2:19" s="2" customFormat="1" x14ac:dyDescent="0.2">
      <c r="B131" s="29" t="s">
        <v>119</v>
      </c>
      <c r="C131" s="22"/>
      <c r="D131" s="22"/>
      <c r="E131" s="22"/>
      <c r="F131" s="22"/>
      <c r="G131" s="21"/>
      <c r="H131" s="21"/>
      <c r="I131" s="21"/>
      <c r="J131" s="21"/>
      <c r="K131" s="21"/>
      <c r="L131" s="21"/>
      <c r="M131" s="21"/>
      <c r="N131" s="21"/>
      <c r="O131" s="21"/>
    </row>
    <row r="132" spans="2:19" s="2" customFormat="1" x14ac:dyDescent="0.2">
      <c r="B132" s="29" t="s">
        <v>120</v>
      </c>
      <c r="C132" s="22"/>
      <c r="D132" s="22"/>
      <c r="E132" s="22"/>
      <c r="F132" s="22"/>
      <c r="G132" s="21"/>
      <c r="H132" s="21"/>
      <c r="I132" s="21"/>
      <c r="J132" s="21"/>
      <c r="K132" s="21"/>
      <c r="L132" s="21"/>
      <c r="M132" s="21"/>
      <c r="N132" s="21"/>
      <c r="O132" s="21"/>
    </row>
    <row r="133" spans="2:19" s="2" customFormat="1" x14ac:dyDescent="0.2">
      <c r="B133" s="29" t="s">
        <v>121</v>
      </c>
      <c r="C133" s="22"/>
      <c r="D133" s="22"/>
      <c r="E133" s="22"/>
      <c r="F133" s="22"/>
      <c r="G133" s="21"/>
      <c r="H133" s="21"/>
      <c r="I133" s="21"/>
      <c r="J133" s="21"/>
      <c r="K133" s="21"/>
      <c r="L133" s="21"/>
      <c r="M133" s="21"/>
      <c r="N133" s="21"/>
      <c r="O133" s="21"/>
    </row>
    <row r="134" spans="2:19" s="2" customFormat="1" x14ac:dyDescent="0.2">
      <c r="B134" s="30"/>
      <c r="C134" s="22"/>
      <c r="D134" s="22"/>
      <c r="E134" s="22"/>
      <c r="F134" s="22"/>
      <c r="G134" s="21"/>
      <c r="H134" s="21"/>
      <c r="I134" s="21"/>
      <c r="J134" s="21"/>
      <c r="K134" s="21"/>
      <c r="L134" s="21"/>
      <c r="M134" s="21"/>
      <c r="N134" s="21"/>
      <c r="O134" s="21"/>
    </row>
    <row r="135" spans="2:19" s="2" customFormat="1" x14ac:dyDescent="0.2">
      <c r="B135" s="27"/>
      <c r="C135" s="22"/>
      <c r="D135" s="22"/>
      <c r="E135" s="22"/>
      <c r="F135" s="22"/>
      <c r="G135" s="21"/>
      <c r="H135" s="21"/>
      <c r="I135" s="21"/>
      <c r="J135" s="21"/>
      <c r="K135" s="21"/>
      <c r="L135" s="21"/>
      <c r="M135" s="21"/>
      <c r="N135" s="21"/>
      <c r="O135" s="21"/>
    </row>
    <row r="136" spans="2:19" x14ac:dyDescent="0.2">
      <c r="B136" s="27"/>
      <c r="C136" s="22"/>
      <c r="D136" s="22"/>
      <c r="E136" s="22"/>
      <c r="F136" s="22"/>
      <c r="G136" s="21"/>
      <c r="H136" s="21"/>
      <c r="I136" s="21"/>
      <c r="J136" s="21"/>
      <c r="K136" s="21"/>
      <c r="L136" s="21"/>
      <c r="M136" s="21"/>
      <c r="N136" s="21"/>
      <c r="O136" s="21"/>
      <c r="P136" s="2"/>
      <c r="S136" s="1"/>
    </row>
    <row r="137" spans="2:19" hidden="1" x14ac:dyDescent="0.2">
      <c r="B137" s="22" t="s">
        <v>26</v>
      </c>
      <c r="C137" s="22"/>
      <c r="D137" s="22"/>
      <c r="E137" s="22"/>
      <c r="F137" s="22"/>
      <c r="G137" s="21"/>
      <c r="H137" s="21"/>
      <c r="I137" s="21"/>
      <c r="J137" s="21"/>
      <c r="K137" s="21"/>
      <c r="L137" s="21"/>
      <c r="M137" s="21"/>
      <c r="N137" s="21"/>
      <c r="O137" s="21"/>
      <c r="P137" s="2"/>
      <c r="S137" s="1"/>
    </row>
    <row r="138" spans="2:19" hidden="1" x14ac:dyDescent="0.2">
      <c r="B138" s="25" t="s">
        <v>34</v>
      </c>
      <c r="C138" s="22"/>
      <c r="D138" s="22"/>
      <c r="E138" s="22"/>
      <c r="F138" s="22"/>
      <c r="G138" s="21"/>
      <c r="H138" s="21"/>
      <c r="I138" s="21"/>
      <c r="J138" s="21"/>
      <c r="K138" s="21"/>
      <c r="L138" s="21"/>
      <c r="M138" s="21"/>
      <c r="N138" s="21"/>
      <c r="O138" s="21"/>
      <c r="P138" s="2"/>
      <c r="S138" s="1"/>
    </row>
    <row r="139" spans="2:19" hidden="1" x14ac:dyDescent="0.2">
      <c r="B139" s="25" t="s">
        <v>83</v>
      </c>
      <c r="C139" s="22"/>
      <c r="D139" s="22"/>
      <c r="E139" s="22"/>
      <c r="F139" s="22"/>
      <c r="G139" s="21"/>
      <c r="H139" s="21"/>
      <c r="I139" s="21"/>
      <c r="J139" s="21"/>
      <c r="K139" s="21"/>
      <c r="L139" s="21"/>
      <c r="M139" s="21"/>
      <c r="N139" s="21"/>
      <c r="O139" s="21"/>
      <c r="P139" s="2"/>
      <c r="S139" s="1"/>
    </row>
    <row r="140" spans="2:19" hidden="1" x14ac:dyDescent="0.2">
      <c r="B140" s="25" t="s">
        <v>27</v>
      </c>
      <c r="C140" s="22"/>
      <c r="D140" s="22"/>
      <c r="E140" s="22"/>
      <c r="F140" s="22"/>
      <c r="G140" s="21"/>
      <c r="H140" s="21"/>
      <c r="I140" s="21"/>
      <c r="J140" s="21"/>
      <c r="K140" s="21"/>
      <c r="L140" s="21"/>
      <c r="M140" s="21"/>
      <c r="N140" s="21"/>
      <c r="O140" s="21"/>
      <c r="P140" s="2"/>
      <c r="S140" s="1"/>
    </row>
    <row r="141" spans="2:19" hidden="1" x14ac:dyDescent="0.2">
      <c r="B141" s="25" t="s">
        <v>89</v>
      </c>
      <c r="C141" s="22"/>
      <c r="D141" s="22"/>
      <c r="E141" s="22"/>
      <c r="F141" s="22"/>
      <c r="G141" s="21"/>
      <c r="H141" s="21"/>
      <c r="I141" s="21"/>
      <c r="J141" s="21"/>
      <c r="K141" s="21"/>
      <c r="L141" s="21"/>
      <c r="M141" s="21"/>
      <c r="N141" s="21"/>
      <c r="O141" s="21"/>
      <c r="P141" s="2"/>
      <c r="S141" s="1"/>
    </row>
    <row r="142" spans="2:19" hidden="1" x14ac:dyDescent="0.2">
      <c r="B142" s="25" t="s">
        <v>112</v>
      </c>
      <c r="C142" s="22"/>
      <c r="D142" s="22"/>
      <c r="E142" s="22"/>
      <c r="F142" s="22"/>
      <c r="G142" s="21"/>
      <c r="H142" s="21"/>
      <c r="I142" s="21"/>
      <c r="J142" s="21"/>
      <c r="K142" s="21"/>
      <c r="L142" s="21"/>
      <c r="M142" s="21"/>
      <c r="N142" s="21"/>
      <c r="O142" s="21"/>
      <c r="P142" s="2"/>
      <c r="S142" s="1"/>
    </row>
    <row r="143" spans="2:19" hidden="1" x14ac:dyDescent="0.2">
      <c r="B143" s="25" t="s">
        <v>91</v>
      </c>
      <c r="C143" s="22"/>
      <c r="D143" s="22"/>
      <c r="E143" s="22"/>
      <c r="F143" s="22"/>
      <c r="G143" s="21"/>
      <c r="H143" s="21"/>
      <c r="I143" s="21"/>
      <c r="J143" s="21"/>
      <c r="K143" s="21"/>
      <c r="L143" s="21"/>
      <c r="M143" s="21"/>
      <c r="N143" s="21"/>
      <c r="O143" s="21"/>
      <c r="P143" s="2"/>
      <c r="S143" s="1"/>
    </row>
    <row r="144" spans="2:19" hidden="1" x14ac:dyDescent="0.2">
      <c r="B144" s="25" t="s">
        <v>32</v>
      </c>
      <c r="C144" s="22"/>
      <c r="D144" s="22"/>
      <c r="E144" s="22"/>
      <c r="F144" s="22"/>
      <c r="G144" s="21"/>
      <c r="H144" s="21"/>
      <c r="I144" s="21"/>
      <c r="J144" s="21"/>
      <c r="K144" s="21"/>
      <c r="L144" s="21"/>
      <c r="M144" s="21"/>
      <c r="N144" s="21"/>
      <c r="O144" s="21"/>
      <c r="P144" s="2"/>
      <c r="S144" s="1"/>
    </row>
    <row r="145" spans="2:19" hidden="1" x14ac:dyDescent="0.2">
      <c r="B145" s="25" t="s">
        <v>80</v>
      </c>
      <c r="C145" s="22"/>
      <c r="D145" s="22"/>
      <c r="E145" s="22"/>
      <c r="F145" s="22"/>
      <c r="G145" s="21"/>
      <c r="H145" s="21"/>
      <c r="I145" s="21"/>
      <c r="J145" s="21"/>
      <c r="K145" s="21"/>
      <c r="L145" s="21"/>
      <c r="M145" s="21"/>
      <c r="N145" s="21"/>
      <c r="O145" s="21"/>
      <c r="P145" s="2"/>
      <c r="S145" s="1"/>
    </row>
    <row r="146" spans="2:19" hidden="1" x14ac:dyDescent="0.2">
      <c r="B146" s="25" t="s">
        <v>84</v>
      </c>
      <c r="C146" s="22"/>
      <c r="D146" s="22"/>
      <c r="E146" s="22"/>
      <c r="F146" s="22"/>
      <c r="G146" s="21"/>
      <c r="H146" s="21"/>
      <c r="I146" s="21"/>
      <c r="J146" s="21"/>
      <c r="K146" s="21"/>
      <c r="L146" s="21"/>
      <c r="M146" s="21"/>
      <c r="N146" s="21"/>
      <c r="O146" s="21"/>
      <c r="P146" s="2"/>
      <c r="S146" s="1"/>
    </row>
    <row r="147" spans="2:19" ht="25.5" hidden="1" x14ac:dyDescent="0.2">
      <c r="B147" s="31" t="s">
        <v>108</v>
      </c>
      <c r="C147" s="22"/>
      <c r="D147" s="22"/>
      <c r="E147" s="22"/>
      <c r="F147" s="22"/>
      <c r="G147" s="21"/>
      <c r="H147" s="21"/>
      <c r="I147" s="21"/>
      <c r="J147" s="21"/>
      <c r="K147" s="21"/>
      <c r="L147" s="21"/>
      <c r="M147" s="21"/>
      <c r="N147" s="21"/>
      <c r="O147" s="21"/>
      <c r="P147" s="2"/>
    </row>
    <row r="148" spans="2:19" hidden="1" x14ac:dyDescent="0.2">
      <c r="B148" s="25" t="s">
        <v>82</v>
      </c>
      <c r="C148" s="22"/>
      <c r="D148" s="22"/>
      <c r="E148" s="22"/>
      <c r="F148" s="22"/>
      <c r="G148" s="21"/>
      <c r="H148" s="21"/>
      <c r="I148" s="21"/>
      <c r="J148" s="21"/>
      <c r="K148" s="21"/>
      <c r="L148" s="21"/>
      <c r="M148" s="21"/>
      <c r="N148" s="21"/>
      <c r="O148" s="21"/>
      <c r="P148" s="2"/>
    </row>
    <row r="149" spans="2:19" hidden="1" x14ac:dyDescent="0.2">
      <c r="B149" s="25" t="s">
        <v>87</v>
      </c>
      <c r="C149" s="22"/>
      <c r="D149" s="22"/>
      <c r="E149" s="22"/>
      <c r="F149" s="22"/>
      <c r="G149" s="21"/>
      <c r="H149" s="21"/>
      <c r="I149" s="21"/>
      <c r="J149" s="21"/>
      <c r="K149" s="21"/>
      <c r="L149" s="21"/>
      <c r="M149" s="21"/>
      <c r="N149" s="21"/>
      <c r="O149" s="21"/>
      <c r="P149" s="2"/>
    </row>
    <row r="150" spans="2:19" hidden="1" x14ac:dyDescent="0.2">
      <c r="B150" s="25" t="s">
        <v>90</v>
      </c>
      <c r="C150" s="22"/>
      <c r="D150" s="22"/>
      <c r="E150" s="22"/>
      <c r="F150" s="22"/>
      <c r="G150" s="21"/>
      <c r="H150" s="21"/>
      <c r="I150" s="21"/>
      <c r="J150" s="21"/>
      <c r="K150" s="21"/>
      <c r="L150" s="21"/>
      <c r="M150" s="21"/>
      <c r="N150" s="21"/>
      <c r="O150" s="21"/>
      <c r="P150" s="2"/>
    </row>
    <row r="151" spans="2:19" hidden="1" x14ac:dyDescent="0.2">
      <c r="B151" s="25" t="s">
        <v>88</v>
      </c>
      <c r="C151" s="22"/>
      <c r="D151" s="22"/>
      <c r="E151" s="22"/>
      <c r="F151" s="22"/>
      <c r="G151" s="21"/>
      <c r="H151" s="21"/>
      <c r="I151" s="21"/>
      <c r="J151" s="21"/>
      <c r="K151" s="21"/>
      <c r="L151" s="21"/>
      <c r="M151" s="21"/>
      <c r="N151" s="21"/>
      <c r="O151" s="21"/>
      <c r="P151" s="2"/>
    </row>
    <row r="152" spans="2:19" hidden="1" x14ac:dyDescent="0.2">
      <c r="B152" s="25" t="s">
        <v>85</v>
      </c>
      <c r="C152" s="22"/>
      <c r="D152" s="22"/>
      <c r="E152" s="22"/>
      <c r="F152" s="22"/>
      <c r="G152" s="21"/>
      <c r="H152" s="21"/>
      <c r="I152" s="21"/>
      <c r="J152" s="21"/>
      <c r="K152" s="21"/>
      <c r="L152" s="21"/>
      <c r="M152" s="21"/>
      <c r="N152" s="21"/>
      <c r="O152" s="21"/>
      <c r="P152" s="2"/>
    </row>
    <row r="153" spans="2:19" hidden="1" x14ac:dyDescent="0.2">
      <c r="B153" s="25" t="s">
        <v>78</v>
      </c>
      <c r="C153" s="22"/>
      <c r="D153" s="22"/>
      <c r="E153" s="22"/>
      <c r="F153" s="22"/>
      <c r="G153" s="21"/>
      <c r="H153" s="21"/>
      <c r="I153" s="21"/>
      <c r="J153" s="21"/>
      <c r="K153" s="21"/>
      <c r="L153" s="21"/>
      <c r="M153" s="21"/>
      <c r="N153" s="21"/>
      <c r="O153" s="21"/>
      <c r="P153" s="2"/>
    </row>
    <row r="154" spans="2:19" hidden="1" x14ac:dyDescent="0.2">
      <c r="B154" s="25" t="s">
        <v>86</v>
      </c>
      <c r="C154" s="22"/>
      <c r="D154" s="22"/>
      <c r="E154" s="22"/>
      <c r="F154" s="22"/>
      <c r="G154" s="21"/>
      <c r="H154" s="21"/>
      <c r="I154" s="21"/>
      <c r="J154" s="21"/>
      <c r="K154" s="21"/>
      <c r="L154" s="21"/>
      <c r="M154" s="21"/>
      <c r="N154" s="21"/>
      <c r="O154" s="21"/>
      <c r="P154" s="2"/>
    </row>
    <row r="155" spans="2:19" hidden="1" x14ac:dyDescent="0.2">
      <c r="B155" s="25" t="s">
        <v>79</v>
      </c>
      <c r="C155" s="22"/>
      <c r="D155" s="22"/>
      <c r="E155" s="22"/>
      <c r="F155" s="22"/>
      <c r="G155" s="21"/>
      <c r="H155" s="21"/>
      <c r="I155" s="21"/>
      <c r="J155" s="21"/>
      <c r="K155" s="21"/>
      <c r="L155" s="21"/>
      <c r="M155" s="21"/>
      <c r="N155" s="21"/>
      <c r="O155" s="21"/>
      <c r="P155" s="2"/>
    </row>
    <row r="156" spans="2:19" hidden="1" x14ac:dyDescent="0.2">
      <c r="B156" s="25" t="s">
        <v>81</v>
      </c>
      <c r="C156" s="22"/>
      <c r="D156" s="22"/>
      <c r="E156" s="22"/>
      <c r="F156" s="22"/>
      <c r="G156" s="21"/>
      <c r="H156" s="21"/>
      <c r="I156" s="21"/>
      <c r="J156" s="21"/>
      <c r="K156" s="21"/>
      <c r="L156" s="21"/>
      <c r="M156" s="21"/>
      <c r="N156" s="21"/>
      <c r="O156" s="21"/>
      <c r="P156" s="2"/>
    </row>
    <row r="157" spans="2:19" hidden="1" x14ac:dyDescent="0.2">
      <c r="B157" s="25" t="s">
        <v>30</v>
      </c>
      <c r="C157" s="22"/>
      <c r="D157" s="22"/>
      <c r="E157" s="22"/>
      <c r="F157" s="22"/>
      <c r="G157" s="21"/>
      <c r="H157" s="21"/>
      <c r="I157" s="21"/>
      <c r="J157" s="21"/>
      <c r="K157" s="21"/>
      <c r="L157" s="21"/>
      <c r="M157" s="21"/>
      <c r="N157" s="21"/>
      <c r="O157" s="21"/>
      <c r="P157" s="2"/>
    </row>
    <row r="158" spans="2:19" hidden="1" x14ac:dyDescent="0.2">
      <c r="B158" s="25" t="s">
        <v>33</v>
      </c>
      <c r="C158" s="22"/>
      <c r="D158" s="22"/>
      <c r="E158" s="22"/>
      <c r="F158" s="22"/>
      <c r="G158" s="21"/>
      <c r="H158" s="21"/>
      <c r="I158" s="21"/>
      <c r="J158" s="21"/>
      <c r="K158" s="21"/>
      <c r="L158" s="21"/>
      <c r="M158" s="21"/>
      <c r="N158" s="21"/>
      <c r="O158" s="21"/>
      <c r="P158" s="2"/>
    </row>
    <row r="159" spans="2:19" hidden="1" x14ac:dyDescent="0.2">
      <c r="B159" s="25" t="s">
        <v>29</v>
      </c>
      <c r="C159" s="22"/>
      <c r="D159" s="22"/>
      <c r="E159" s="22"/>
      <c r="F159" s="22"/>
      <c r="G159" s="21"/>
      <c r="H159" s="21"/>
      <c r="I159" s="21"/>
      <c r="J159" s="21"/>
      <c r="K159" s="21"/>
      <c r="L159" s="21"/>
      <c r="M159" s="21"/>
      <c r="N159" s="21"/>
      <c r="O159" s="21"/>
      <c r="P159" s="2"/>
    </row>
    <row r="160" spans="2:19" hidden="1" x14ac:dyDescent="0.2">
      <c r="B160" s="25" t="s">
        <v>31</v>
      </c>
      <c r="C160" s="22"/>
      <c r="D160" s="22"/>
      <c r="E160" s="22"/>
      <c r="F160" s="22"/>
      <c r="G160" s="21"/>
      <c r="H160" s="21"/>
      <c r="I160" s="21"/>
      <c r="J160" s="21"/>
      <c r="K160" s="21"/>
      <c r="L160" s="21"/>
      <c r="M160" s="21"/>
      <c r="N160" s="21"/>
      <c r="O160" s="21"/>
      <c r="P160" s="2"/>
    </row>
    <row r="161" spans="2:16" hidden="1" x14ac:dyDescent="0.2">
      <c r="B161" s="25" t="s">
        <v>64</v>
      </c>
      <c r="C161" s="22"/>
      <c r="D161" s="22"/>
      <c r="E161" s="22"/>
      <c r="F161" s="22"/>
      <c r="G161" s="21"/>
      <c r="H161" s="21"/>
      <c r="I161" s="21"/>
      <c r="J161" s="21"/>
      <c r="K161" s="21"/>
      <c r="L161" s="21"/>
      <c r="M161" s="21"/>
      <c r="N161" s="21"/>
      <c r="O161" s="21"/>
      <c r="P161" s="2"/>
    </row>
    <row r="162" spans="2:16" hidden="1" x14ac:dyDescent="0.2">
      <c r="B162" s="25" t="s">
        <v>63</v>
      </c>
      <c r="C162" s="22"/>
      <c r="D162" s="22"/>
      <c r="E162" s="22"/>
      <c r="F162" s="22"/>
      <c r="G162" s="21"/>
      <c r="H162" s="21"/>
      <c r="I162" s="21"/>
      <c r="J162" s="21"/>
      <c r="K162" s="21"/>
      <c r="L162" s="21"/>
      <c r="M162" s="21"/>
      <c r="N162" s="21"/>
      <c r="O162" s="21"/>
      <c r="P162" s="2"/>
    </row>
    <row r="163" spans="2:16" hidden="1" x14ac:dyDescent="0.2">
      <c r="B163" s="25" t="s">
        <v>28</v>
      </c>
      <c r="C163" s="22"/>
      <c r="D163" s="22"/>
      <c r="E163" s="22"/>
      <c r="F163" s="22"/>
      <c r="G163" s="21"/>
      <c r="H163" s="21"/>
      <c r="I163" s="21"/>
      <c r="J163" s="21"/>
      <c r="K163" s="21"/>
      <c r="L163" s="21"/>
      <c r="M163" s="21"/>
      <c r="N163" s="21"/>
      <c r="O163" s="21"/>
      <c r="P163" s="2"/>
    </row>
    <row r="164" spans="2:16" hidden="1" x14ac:dyDescent="0.2">
      <c r="B164" s="25" t="s">
        <v>62</v>
      </c>
      <c r="C164" s="22"/>
      <c r="D164" s="22"/>
      <c r="E164" s="22"/>
      <c r="F164" s="22"/>
      <c r="G164" s="21"/>
      <c r="H164" s="21"/>
      <c r="I164" s="21"/>
      <c r="J164" s="21"/>
      <c r="K164" s="21"/>
      <c r="L164" s="21"/>
      <c r="M164" s="21"/>
      <c r="N164" s="21"/>
      <c r="O164" s="21"/>
      <c r="P164" s="2"/>
    </row>
    <row r="165" spans="2:16" x14ac:dyDescent="0.2">
      <c r="B165" s="22"/>
      <c r="C165" s="22"/>
      <c r="D165" s="22"/>
      <c r="E165" s="22"/>
      <c r="F165" s="22"/>
      <c r="G165" s="21"/>
      <c r="H165" s="21"/>
      <c r="I165" s="21"/>
      <c r="J165" s="21"/>
      <c r="K165" s="21"/>
      <c r="L165" s="21"/>
      <c r="M165" s="21"/>
      <c r="N165" s="21"/>
      <c r="O165" s="21"/>
      <c r="P165" s="2"/>
    </row>
    <row r="166" spans="2:16" x14ac:dyDescent="0.2">
      <c r="B166" s="22"/>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hidden="1" x14ac:dyDescent="0.2">
      <c r="B168" s="22" t="s">
        <v>109</v>
      </c>
      <c r="C168" s="22"/>
      <c r="D168" s="22"/>
      <c r="E168" s="22"/>
      <c r="F168" s="22"/>
      <c r="G168" s="21"/>
      <c r="H168" s="21"/>
      <c r="I168" s="21"/>
      <c r="J168" s="21"/>
      <c r="K168" s="21"/>
      <c r="L168" s="21"/>
      <c r="M168" s="21"/>
      <c r="N168" s="21"/>
      <c r="O168" s="21"/>
      <c r="P168" s="2"/>
    </row>
    <row r="169" spans="2:16" hidden="1" x14ac:dyDescent="0.2">
      <c r="B169" s="25" t="s">
        <v>44</v>
      </c>
      <c r="C169" s="22"/>
      <c r="D169" s="22"/>
      <c r="E169" s="22"/>
      <c r="F169" s="22"/>
      <c r="G169" s="21"/>
      <c r="H169" s="21"/>
      <c r="I169" s="21"/>
      <c r="J169" s="21"/>
      <c r="K169" s="21"/>
      <c r="L169" s="21"/>
      <c r="M169" s="21"/>
      <c r="N169" s="21"/>
      <c r="O169" s="21"/>
    </row>
    <row r="170" spans="2:16" hidden="1" x14ac:dyDescent="0.2">
      <c r="B170" s="25" t="s">
        <v>55</v>
      </c>
      <c r="C170" s="22"/>
      <c r="D170" s="22"/>
      <c r="E170" s="22"/>
      <c r="F170" s="22"/>
      <c r="G170" s="21"/>
      <c r="H170" s="21"/>
      <c r="I170" s="21"/>
      <c r="J170" s="21"/>
      <c r="K170" s="21"/>
      <c r="L170" s="21"/>
      <c r="M170" s="21"/>
      <c r="N170" s="21"/>
      <c r="O170" s="21"/>
    </row>
    <row r="171" spans="2:16" x14ac:dyDescent="0.2">
      <c r="B171" s="21"/>
      <c r="C171" s="22"/>
      <c r="D171" s="22"/>
      <c r="E171" s="22"/>
      <c r="F171" s="22"/>
      <c r="G171" s="21"/>
      <c r="H171" s="21"/>
      <c r="I171" s="21"/>
      <c r="J171" s="21"/>
      <c r="K171" s="21"/>
      <c r="L171" s="21"/>
      <c r="M171" s="21"/>
      <c r="N171" s="21"/>
      <c r="O171" s="21"/>
    </row>
    <row r="172" spans="2:16" x14ac:dyDescent="0.2">
      <c r="B172" s="32"/>
      <c r="C172" s="22"/>
      <c r="D172" s="22"/>
      <c r="E172" s="22"/>
      <c r="F172" s="22"/>
      <c r="G172" s="21"/>
      <c r="H172" s="21"/>
      <c r="I172" s="21"/>
      <c r="J172" s="21"/>
      <c r="K172" s="21"/>
      <c r="L172" s="21"/>
      <c r="M172" s="21"/>
      <c r="N172" s="21"/>
      <c r="O172" s="21"/>
    </row>
    <row r="173" spans="2:16" x14ac:dyDescent="0.2">
      <c r="B173" s="32"/>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s="2" customFormat="1" ht="25.5" hidden="1" x14ac:dyDescent="0.2">
      <c r="B177" s="27" t="s">
        <v>114</v>
      </c>
      <c r="C177" s="22"/>
      <c r="D177" s="22"/>
      <c r="E177" s="22"/>
      <c r="F177" s="22"/>
      <c r="G177" s="22"/>
      <c r="H177" s="22"/>
      <c r="I177" s="22"/>
      <c r="J177" s="22"/>
      <c r="K177" s="22"/>
      <c r="L177" s="22"/>
      <c r="M177" s="22"/>
      <c r="N177" s="22"/>
      <c r="O177" s="22"/>
    </row>
    <row r="178" spans="2:15" s="2" customFormat="1" hidden="1" x14ac:dyDescent="0.2">
      <c r="B178" s="28" t="s">
        <v>113</v>
      </c>
      <c r="C178" s="22"/>
      <c r="D178" s="22"/>
      <c r="E178" s="22"/>
      <c r="F178" s="22"/>
      <c r="G178" s="22"/>
      <c r="H178" s="22"/>
      <c r="I178" s="22"/>
      <c r="J178" s="22"/>
      <c r="K178" s="22"/>
      <c r="L178" s="22"/>
      <c r="M178" s="22"/>
      <c r="N178" s="22"/>
      <c r="O178" s="22"/>
    </row>
    <row r="179" spans="2:15" s="2" customFormat="1" ht="38.25" hidden="1" x14ac:dyDescent="0.2">
      <c r="B179" s="33" t="s">
        <v>52</v>
      </c>
    </row>
    <row r="180" spans="2:15" s="2" customFormat="1" ht="51" hidden="1" x14ac:dyDescent="0.2">
      <c r="B180" s="33" t="s">
        <v>103</v>
      </c>
    </row>
    <row r="181" spans="2:15" s="2" customFormat="1" ht="51" hidden="1" x14ac:dyDescent="0.2">
      <c r="B181" s="33" t="s">
        <v>104</v>
      </c>
    </row>
    <row r="182" spans="2:15" s="2" customFormat="1" ht="76.5" hidden="1" x14ac:dyDescent="0.2">
      <c r="B182" s="33" t="s">
        <v>105</v>
      </c>
    </row>
    <row r="183" spans="2:15" s="2" customFormat="1" ht="63.75" hidden="1" x14ac:dyDescent="0.2">
      <c r="B183" s="33" t="s">
        <v>106</v>
      </c>
    </row>
    <row r="184" spans="2:15" s="2" customFormat="1" ht="38.25" hidden="1" x14ac:dyDescent="0.2">
      <c r="B184" s="33" t="s">
        <v>107</v>
      </c>
    </row>
    <row r="185" spans="2:15" s="2" customFormat="1" ht="38.25" hidden="1" x14ac:dyDescent="0.2">
      <c r="B185" s="33" t="s">
        <v>92</v>
      </c>
    </row>
    <row r="186" spans="2:15" s="2" customFormat="1" hidden="1" x14ac:dyDescent="0.2">
      <c r="B186" s="33" t="s">
        <v>65</v>
      </c>
    </row>
  </sheetData>
  <mergeCells count="59">
    <mergeCell ref="C75:P75"/>
    <mergeCell ref="C76:P76"/>
    <mergeCell ref="A66:Q66"/>
    <mergeCell ref="B67:B74"/>
    <mergeCell ref="C67:P67"/>
    <mergeCell ref="C68:P68"/>
    <mergeCell ref="C69:P69"/>
    <mergeCell ref="C70:P70"/>
    <mergeCell ref="C71:P71"/>
    <mergeCell ref="C72:P72"/>
    <mergeCell ref="C73:P73"/>
    <mergeCell ref="C74:P74"/>
    <mergeCell ref="B50:P65"/>
    <mergeCell ref="C36:P36"/>
    <mergeCell ref="B38:P38"/>
    <mergeCell ref="C39:G39"/>
    <mergeCell ref="H39:L39"/>
    <mergeCell ref="M39:P39"/>
    <mergeCell ref="C40:G40"/>
    <mergeCell ref="H40:L40"/>
    <mergeCell ref="M40:P41"/>
    <mergeCell ref="C41:G41"/>
    <mergeCell ref="H41:L41"/>
    <mergeCell ref="B43:P43"/>
    <mergeCell ref="B45:B47"/>
    <mergeCell ref="B49:P49"/>
    <mergeCell ref="B35:P35"/>
    <mergeCell ref="C26:P26"/>
    <mergeCell ref="B27:P27"/>
    <mergeCell ref="D28:G28"/>
    <mergeCell ref="H28:J28"/>
    <mergeCell ref="K28:M28"/>
    <mergeCell ref="N28:O28"/>
    <mergeCell ref="C30:P30"/>
    <mergeCell ref="B31:P31"/>
    <mergeCell ref="C32:P32"/>
    <mergeCell ref="B33:P33"/>
    <mergeCell ref="C34:P34"/>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conditionalFormatting sqref="P47">
    <cfRule type="cellIs" dxfId="11" priority="1" stopIfTrue="1" operator="equal">
      <formula>"0"</formula>
    </cfRule>
    <cfRule type="cellIs" dxfId="10" priority="2" stopIfTrue="1" operator="lessThanOrEqual">
      <formula>$S$5</formula>
    </cfRule>
    <cfRule type="cellIs" dxfId="9" priority="3" stopIfTrue="1" operator="greaterThanOrEqual">
      <formula>$S$2</formula>
    </cfRule>
    <cfRule type="cellIs" dxfId="8" priority="4" stopIfTrue="1" operator="between">
      <formula>$S$4</formula>
      <formula>$S$3</formula>
    </cfRule>
  </conditionalFormatting>
  <dataValidations count="6">
    <dataValidation type="list" allowBlank="1" showInputMessage="1" showErrorMessage="1" sqref="C76:P76" xr:uid="{63827B42-DAB4-419D-A34C-6C182DB93DDB}">
      <formula1>$B$169:$B$170</formula1>
    </dataValidation>
    <dataValidation type="list" allowBlank="1" showInputMessage="1" showErrorMessage="1" sqref="C12:P12" xr:uid="{C0145F19-219B-4EB4-8971-EA0BE09B0DAE}">
      <formula1>$B$138:$B$164</formula1>
    </dataValidation>
    <dataValidation type="list" allowBlank="1" showInputMessage="1" showErrorMessage="1" sqref="C10:I10" xr:uid="{CE4D56A8-A93B-461D-9EB6-513946F282EC}">
      <formula1>"2024,2025,2026,2027,2028,2029"</formula1>
    </dataValidation>
    <dataValidation type="list" allowBlank="1" showInputMessage="1" showErrorMessage="1" sqref="N10:P10" xr:uid="{39AEDDFF-731A-4901-AF65-0B1BC636D2D8}">
      <formula1>"Economicos,Eficiencia,Eficacia, Efectividad,Calidad"</formula1>
    </dataValidation>
    <dataValidation type="list" allowBlank="1" showInputMessage="1" showErrorMessage="1" sqref="C32:P32 C34:P34 C36:P36" xr:uid="{3EF76FCA-C344-48DD-9144-743A5356F48F}">
      <formula1>$Q$101:$Q$106</formula1>
    </dataValidation>
    <dataValidation type="list" allowBlank="1" showInputMessage="1" showErrorMessage="1" sqref="C18:P18" xr:uid="{7BE23375-C47F-4ECD-BA63-7283C458C4BD}">
      <formula1>$B$127:$B$133</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3104-D141-4C27-8C1F-F8A78F7E4EDB}">
  <dimension ref="A2:R19"/>
  <sheetViews>
    <sheetView showGridLines="0" topLeftCell="A4" zoomScale="90" zoomScaleNormal="90" workbookViewId="0">
      <selection activeCell="G18" sqref="G18:G19"/>
    </sheetView>
  </sheetViews>
  <sheetFormatPr baseColWidth="10" defaultRowHeight="30" customHeight="1" x14ac:dyDescent="0.2"/>
  <cols>
    <col min="1" max="1" width="28.5703125" style="45" customWidth="1"/>
    <col min="2" max="2" width="27" style="8" bestFit="1" customWidth="1"/>
    <col min="3" max="3" width="22.85546875" style="8" customWidth="1"/>
    <col min="4" max="4" width="15.7109375" style="8" customWidth="1"/>
    <col min="5" max="5" width="23.7109375" style="8" customWidth="1"/>
    <col min="6" max="6" width="15.7109375" style="8" customWidth="1"/>
    <col min="7" max="7" width="23.5703125" style="8" customWidth="1"/>
    <col min="8" max="8" width="15.7109375" style="8" customWidth="1"/>
    <col min="9" max="9" width="5.28515625" style="8" customWidth="1"/>
    <col min="10" max="10" width="10.7109375" style="8" customWidth="1"/>
    <col min="11" max="11" width="27.5703125" style="8" bestFit="1" customWidth="1"/>
    <col min="12" max="13" width="11.42578125" style="8"/>
    <col min="14" max="14" width="19" style="8" customWidth="1"/>
    <col min="15" max="15" width="17.5703125" style="2" customWidth="1"/>
    <col min="16" max="16384" width="11.42578125" style="8"/>
  </cols>
  <sheetData>
    <row r="2" spans="1:18" ht="30" customHeight="1" x14ac:dyDescent="0.25">
      <c r="A2" s="270"/>
      <c r="B2" s="271" t="s">
        <v>35</v>
      </c>
      <c r="C2" s="272"/>
      <c r="D2" s="272"/>
      <c r="E2" s="272"/>
      <c r="F2" s="272"/>
      <c r="G2" s="272"/>
      <c r="H2" s="272"/>
      <c r="I2" s="273"/>
      <c r="J2" s="274" t="s">
        <v>36</v>
      </c>
      <c r="K2" s="274"/>
      <c r="L2" s="35"/>
      <c r="M2" s="35"/>
      <c r="P2" s="35"/>
      <c r="Q2" s="35"/>
      <c r="R2" s="35"/>
    </row>
    <row r="3" spans="1:18" ht="30" customHeight="1" x14ac:dyDescent="0.25">
      <c r="A3" s="270"/>
      <c r="B3" s="271" t="s">
        <v>56</v>
      </c>
      <c r="C3" s="272"/>
      <c r="D3" s="272"/>
      <c r="E3" s="272"/>
      <c r="F3" s="272"/>
      <c r="G3" s="272"/>
      <c r="H3" s="272"/>
      <c r="I3" s="273"/>
      <c r="J3" s="274" t="s">
        <v>110</v>
      </c>
      <c r="K3" s="274"/>
      <c r="L3" s="35"/>
      <c r="M3" s="35"/>
      <c r="O3" s="3">
        <v>0.8</v>
      </c>
      <c r="P3" s="35"/>
      <c r="Q3" s="35"/>
      <c r="R3" s="35"/>
    </row>
    <row r="4" spans="1:18" ht="30" customHeight="1" x14ac:dyDescent="0.25">
      <c r="A4" s="270"/>
      <c r="B4" s="271" t="s">
        <v>57</v>
      </c>
      <c r="C4" s="272"/>
      <c r="D4" s="272"/>
      <c r="E4" s="272"/>
      <c r="F4" s="272"/>
      <c r="G4" s="272"/>
      <c r="H4" s="272"/>
      <c r="I4" s="273"/>
      <c r="J4" s="274" t="s">
        <v>111</v>
      </c>
      <c r="K4" s="274"/>
      <c r="L4" s="35"/>
      <c r="M4" s="35"/>
      <c r="O4" s="3"/>
      <c r="P4" s="35"/>
      <c r="Q4" s="35"/>
      <c r="R4" s="35"/>
    </row>
    <row r="5" spans="1:18" ht="30" customHeight="1" x14ac:dyDescent="0.25">
      <c r="A5" s="270"/>
      <c r="B5" s="271" t="s">
        <v>58</v>
      </c>
      <c r="C5" s="272"/>
      <c r="D5" s="272"/>
      <c r="E5" s="272"/>
      <c r="F5" s="272"/>
      <c r="G5" s="272"/>
      <c r="H5" s="272"/>
      <c r="I5" s="273"/>
      <c r="J5" s="274" t="s">
        <v>40</v>
      </c>
      <c r="K5" s="274"/>
      <c r="L5" s="36"/>
      <c r="M5" s="36"/>
      <c r="O5" s="3"/>
      <c r="P5" s="36"/>
      <c r="Q5" s="36"/>
      <c r="R5" s="36"/>
    </row>
    <row r="6" spans="1:18" ht="18" x14ac:dyDescent="0.25">
      <c r="A6" s="37"/>
      <c r="B6" s="38"/>
      <c r="C6" s="39"/>
      <c r="D6" s="39"/>
      <c r="E6" s="39"/>
      <c r="F6" s="39"/>
      <c r="G6" s="39"/>
      <c r="H6" s="39"/>
      <c r="I6" s="40"/>
      <c r="J6" s="40"/>
      <c r="K6" s="40"/>
      <c r="L6" s="36"/>
      <c r="M6" s="36"/>
      <c r="O6" s="3"/>
      <c r="P6" s="36"/>
      <c r="Q6" s="36"/>
      <c r="R6" s="36"/>
    </row>
    <row r="7" spans="1:18" ht="21" customHeight="1" x14ac:dyDescent="0.2">
      <c r="A7" s="41" t="s">
        <v>0</v>
      </c>
      <c r="B7" s="281" t="str">
        <f>IF('1. Ejec. pptal'!C12="","",'1. Ejec. pptal'!C12)</f>
        <v>GESTION FINANCIERA Y CONTABLE</v>
      </c>
      <c r="C7" s="281"/>
      <c r="D7" s="281"/>
      <c r="E7" s="281"/>
      <c r="F7" s="281"/>
      <c r="G7" s="281"/>
      <c r="H7" s="281"/>
      <c r="I7" s="281"/>
      <c r="J7" s="281"/>
      <c r="K7" s="281"/>
      <c r="O7" s="3"/>
    </row>
    <row r="8" spans="1:18" ht="11.25" customHeight="1" thickBot="1" x14ac:dyDescent="0.25">
      <c r="A8" s="37"/>
      <c r="B8" s="38"/>
      <c r="C8" s="38"/>
      <c r="D8" s="38"/>
      <c r="E8" s="38"/>
      <c r="F8" s="38"/>
      <c r="G8" s="38"/>
      <c r="H8" s="38"/>
      <c r="I8" s="38"/>
      <c r="J8" s="38"/>
      <c r="K8" s="38"/>
      <c r="O8" s="3"/>
    </row>
    <row r="9" spans="1:18" s="42" customFormat="1" ht="30" customHeight="1" x14ac:dyDescent="0.2">
      <c r="A9" s="331" t="s">
        <v>59</v>
      </c>
      <c r="B9" s="334" t="s">
        <v>20</v>
      </c>
      <c r="C9" s="282" t="str">
        <f>IF('1. Ejec. pptal'!C12="","",'1. Ejec. pptal'!C12)</f>
        <v>GESTION FINANCIERA Y CONTABLE</v>
      </c>
      <c r="D9" s="282"/>
      <c r="E9" s="282"/>
      <c r="F9" s="282"/>
      <c r="G9" s="282"/>
      <c r="H9" s="282"/>
      <c r="I9" s="310" t="s">
        <v>61</v>
      </c>
      <c r="J9" s="311"/>
      <c r="K9" s="312"/>
      <c r="O9" s="2"/>
    </row>
    <row r="10" spans="1:18" s="43" customFormat="1" ht="30" customHeight="1" x14ac:dyDescent="0.2">
      <c r="A10" s="332"/>
      <c r="B10" s="335"/>
      <c r="C10" s="303" t="s">
        <v>214</v>
      </c>
      <c r="D10" s="304"/>
      <c r="E10" s="303" t="s">
        <v>215</v>
      </c>
      <c r="F10" s="304"/>
      <c r="G10" s="336" t="s">
        <v>216</v>
      </c>
      <c r="H10" s="337"/>
      <c r="I10" s="313"/>
      <c r="J10" s="314"/>
      <c r="K10" s="315"/>
      <c r="O10" s="2"/>
    </row>
    <row r="11" spans="1:18" s="43" customFormat="1" ht="30" customHeight="1" x14ac:dyDescent="0.2">
      <c r="A11" s="333"/>
      <c r="B11" s="112"/>
      <c r="C11" s="58" t="s">
        <v>204</v>
      </c>
      <c r="D11" s="58" t="s">
        <v>205</v>
      </c>
      <c r="E11" s="58" t="s">
        <v>297</v>
      </c>
      <c r="F11" s="58" t="s">
        <v>298</v>
      </c>
      <c r="G11" s="128"/>
      <c r="H11" s="129"/>
      <c r="I11" s="130"/>
      <c r="J11" s="131"/>
      <c r="K11" s="132"/>
      <c r="O11" s="2"/>
    </row>
    <row r="12" spans="1:18" ht="38.25" x14ac:dyDescent="0.2">
      <c r="A12" s="294" t="s">
        <v>166</v>
      </c>
      <c r="B12" s="44" t="s">
        <v>206</v>
      </c>
      <c r="C12" s="61">
        <v>106147587489</v>
      </c>
      <c r="D12" s="305">
        <f>1-(C13/C12)</f>
        <v>3.2386926366612112E-4</v>
      </c>
      <c r="E12" s="61">
        <v>122562327061.08</v>
      </c>
      <c r="F12" s="305">
        <f>1-(E13/E12)</f>
        <v>7.0055750522113325E-4</v>
      </c>
      <c r="G12" s="61">
        <f t="shared" ref="G12:G19" si="0">+C12+E12</f>
        <v>228709914550.08002</v>
      </c>
      <c r="H12" s="305">
        <f>1-(G13/G12)</f>
        <v>5.2573103057884651E-4</v>
      </c>
      <c r="I12" s="338" t="s">
        <v>315</v>
      </c>
      <c r="J12" s="339"/>
      <c r="K12" s="340"/>
      <c r="N12" s="117"/>
    </row>
    <row r="13" spans="1:18" ht="37.5" customHeight="1" x14ac:dyDescent="0.2">
      <c r="A13" s="295"/>
      <c r="B13" s="44" t="s">
        <v>207</v>
      </c>
      <c r="C13" s="61">
        <v>106113209548</v>
      </c>
      <c r="D13" s="306"/>
      <c r="E13" s="61">
        <f>72360125057+50116340046</f>
        <v>122476465103</v>
      </c>
      <c r="F13" s="306"/>
      <c r="G13" s="61">
        <f t="shared" si="0"/>
        <v>228589674651</v>
      </c>
      <c r="H13" s="306"/>
      <c r="I13" s="344"/>
      <c r="J13" s="345"/>
      <c r="K13" s="346"/>
      <c r="N13" s="117"/>
    </row>
    <row r="14" spans="1:18" ht="37.5" customHeight="1" x14ac:dyDescent="0.2">
      <c r="A14" s="295"/>
      <c r="B14" s="44" t="s">
        <v>208</v>
      </c>
      <c r="C14" s="61">
        <v>79536345225</v>
      </c>
      <c r="D14" s="305">
        <f t="shared" ref="D14" si="1">1-(C15/C14)</f>
        <v>-5.0291548703285116E-11</v>
      </c>
      <c r="E14" s="61">
        <v>80760544063.169998</v>
      </c>
      <c r="F14" s="305">
        <f t="shared" ref="F14" si="2">1-(E15/E14)</f>
        <v>-5.7330140634803683E-11</v>
      </c>
      <c r="G14" s="61">
        <f t="shared" si="0"/>
        <v>160296889288.16998</v>
      </c>
      <c r="H14" s="305">
        <f t="shared" ref="H14" si="3">1-(G15/G14)</f>
        <v>-5.3837601043937866E-11</v>
      </c>
      <c r="I14" s="338" t="s">
        <v>316</v>
      </c>
      <c r="J14" s="339"/>
      <c r="K14" s="340"/>
      <c r="N14" s="117"/>
    </row>
    <row r="15" spans="1:18" ht="59.25" customHeight="1" x14ac:dyDescent="0.2">
      <c r="A15" s="295"/>
      <c r="B15" s="70" t="s">
        <v>209</v>
      </c>
      <c r="C15" s="71">
        <v>79536345229</v>
      </c>
      <c r="D15" s="306"/>
      <c r="E15" s="71">
        <v>80760544067.800003</v>
      </c>
      <c r="F15" s="306"/>
      <c r="G15" s="71">
        <f t="shared" si="0"/>
        <v>160296889296.79999</v>
      </c>
      <c r="H15" s="306"/>
      <c r="I15" s="344"/>
      <c r="J15" s="345"/>
      <c r="K15" s="346"/>
      <c r="N15" s="117"/>
    </row>
    <row r="16" spans="1:18" ht="37.5" customHeight="1" x14ac:dyDescent="0.2">
      <c r="A16" s="295"/>
      <c r="B16" s="70" t="s">
        <v>210</v>
      </c>
      <c r="C16" s="71">
        <v>53848402041</v>
      </c>
      <c r="D16" s="305">
        <f t="shared" ref="D16" si="4">1-(C17/C16)</f>
        <v>0</v>
      </c>
      <c r="E16" s="71">
        <v>53983374871</v>
      </c>
      <c r="F16" s="305">
        <f t="shared" ref="F16" si="5">1-(E17/E16)</f>
        <v>0</v>
      </c>
      <c r="G16" s="71">
        <f t="shared" si="0"/>
        <v>107831776912</v>
      </c>
      <c r="H16" s="305">
        <f t="shared" ref="H16" si="6">1-(G17/G16)</f>
        <v>0</v>
      </c>
      <c r="I16" s="338" t="s">
        <v>317</v>
      </c>
      <c r="J16" s="339"/>
      <c r="K16" s="340"/>
      <c r="N16" s="117"/>
    </row>
    <row r="17" spans="1:14" ht="37.5" customHeight="1" x14ac:dyDescent="0.2">
      <c r="A17" s="295"/>
      <c r="B17" s="70" t="s">
        <v>211</v>
      </c>
      <c r="C17" s="71">
        <v>53848402041</v>
      </c>
      <c r="D17" s="306"/>
      <c r="E17" s="71">
        <v>53983374871</v>
      </c>
      <c r="F17" s="306"/>
      <c r="G17" s="71">
        <f t="shared" si="0"/>
        <v>107831776912</v>
      </c>
      <c r="H17" s="306"/>
      <c r="I17" s="344"/>
      <c r="J17" s="345"/>
      <c r="K17" s="346"/>
      <c r="N17" s="117"/>
    </row>
    <row r="18" spans="1:14" ht="23.25" customHeight="1" x14ac:dyDescent="0.2">
      <c r="A18" s="295"/>
      <c r="B18" s="74" t="s">
        <v>212</v>
      </c>
      <c r="C18" s="71">
        <v>239532334755</v>
      </c>
      <c r="D18" s="305">
        <f>+D12+D14+D16</f>
        <v>3.2386921337457242E-4</v>
      </c>
      <c r="E18" s="71">
        <f>+E12+E14+E16</f>
        <v>257306245995.25</v>
      </c>
      <c r="F18" s="305">
        <f>F12+F14+F16</f>
        <v>7.0055744789099261E-4</v>
      </c>
      <c r="G18" s="71">
        <f t="shared" si="0"/>
        <v>496838580750.25</v>
      </c>
      <c r="H18" s="305">
        <f>H12+H14+H16</f>
        <v>5.2573097674124547E-4</v>
      </c>
      <c r="I18" s="338" t="s">
        <v>318</v>
      </c>
      <c r="J18" s="339"/>
      <c r="K18" s="340"/>
      <c r="N18" s="117"/>
    </row>
    <row r="19" spans="1:14" ht="39" thickBot="1" x14ac:dyDescent="0.25">
      <c r="A19" s="296"/>
      <c r="B19" s="75" t="s">
        <v>213</v>
      </c>
      <c r="C19" s="62">
        <v>239497956818</v>
      </c>
      <c r="D19" s="307"/>
      <c r="E19" s="62">
        <f>+E13+E15+E17</f>
        <v>257220384041.79999</v>
      </c>
      <c r="F19" s="307"/>
      <c r="G19" s="133">
        <f t="shared" si="0"/>
        <v>496718340859.79999</v>
      </c>
      <c r="H19" s="307"/>
      <c r="I19" s="341"/>
      <c r="J19" s="342"/>
      <c r="K19" s="343"/>
      <c r="N19" s="117"/>
    </row>
  </sheetData>
  <mergeCells count="34">
    <mergeCell ref="I18:K19"/>
    <mergeCell ref="E10:F10"/>
    <mergeCell ref="F18:F19"/>
    <mergeCell ref="F16:F17"/>
    <mergeCell ref="F14:F15"/>
    <mergeCell ref="F12:F13"/>
    <mergeCell ref="I12:K13"/>
    <mergeCell ref="I14:K15"/>
    <mergeCell ref="I16:K17"/>
    <mergeCell ref="H12:H13"/>
    <mergeCell ref="H16:H17"/>
    <mergeCell ref="H14:H15"/>
    <mergeCell ref="H18:H19"/>
    <mergeCell ref="I9:K10"/>
    <mergeCell ref="A12:A19"/>
    <mergeCell ref="A9:A11"/>
    <mergeCell ref="D12:D13"/>
    <mergeCell ref="D14:D15"/>
    <mergeCell ref="D16:D17"/>
    <mergeCell ref="D18:D19"/>
    <mergeCell ref="C10:D10"/>
    <mergeCell ref="C9:H9"/>
    <mergeCell ref="B9:B10"/>
    <mergeCell ref="G10:H10"/>
    <mergeCell ref="B7:K7"/>
    <mergeCell ref="A2:A5"/>
    <mergeCell ref="B2:I2"/>
    <mergeCell ref="J2:K2"/>
    <mergeCell ref="B3:I3"/>
    <mergeCell ref="J3:K3"/>
    <mergeCell ref="B4:I4"/>
    <mergeCell ref="J4:K4"/>
    <mergeCell ref="B5:I5"/>
    <mergeCell ref="J5:K5"/>
  </mergeCells>
  <pageMargins left="0.7" right="0.7" top="0.75" bottom="0.75" header="0.3" footer="0.3"/>
  <ignoredErrors>
    <ignoredError sqref="D13:D18" unlockedFormula="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E56B4-BB57-445C-ACED-48D2C9D40EC9}">
  <dimension ref="A1:S187"/>
  <sheetViews>
    <sheetView topLeftCell="A45" zoomScale="80" zoomScaleNormal="80" workbookViewId="0">
      <selection activeCell="Q70" sqref="Q70"/>
    </sheetView>
  </sheetViews>
  <sheetFormatPr baseColWidth="10" defaultRowHeight="12.75" x14ac:dyDescent="0.2"/>
  <cols>
    <col min="1" max="1" width="3" style="1" customWidth="1"/>
    <col min="2" max="2" width="30" style="1" customWidth="1"/>
    <col min="3" max="3" width="16.855468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10.85546875" style="1" bestFit="1" customWidth="1"/>
    <col min="10" max="10" width="7.5703125" style="1" customWidth="1"/>
    <col min="11" max="11" width="7.85546875" style="1" customWidth="1"/>
    <col min="12" max="12" width="10.85546875" style="1" bestFit="1" customWidth="1"/>
    <col min="13" max="13" width="8.42578125" style="1" customWidth="1"/>
    <col min="14" max="14" width="8" style="1" customWidth="1"/>
    <col min="15" max="15" width="11" style="1" customWidth="1"/>
    <col min="16" max="16" width="22.7109375" style="1" customWidth="1"/>
    <col min="17" max="18" width="11.7109375" style="1" customWidth="1"/>
    <col min="19" max="19" width="11.42578125" style="2" hidden="1" customWidth="1"/>
    <col min="20" max="16384" width="11.42578125" style="1"/>
  </cols>
  <sheetData>
    <row r="1" spans="2:19" ht="13.5" thickBot="1" x14ac:dyDescent="0.25"/>
    <row r="2" spans="2:19" ht="16.5" customHeight="1" x14ac:dyDescent="0.2">
      <c r="B2" s="134"/>
      <c r="C2" s="137" t="s">
        <v>35</v>
      </c>
      <c r="D2" s="138"/>
      <c r="E2" s="138"/>
      <c r="F2" s="138"/>
      <c r="G2" s="138"/>
      <c r="H2" s="138"/>
      <c r="I2" s="138"/>
      <c r="J2" s="138"/>
      <c r="K2" s="138"/>
      <c r="L2" s="138"/>
      <c r="M2" s="139"/>
      <c r="N2" s="140" t="s">
        <v>101</v>
      </c>
      <c r="O2" s="141"/>
      <c r="P2" s="142"/>
      <c r="S2" s="3">
        <v>0.8</v>
      </c>
    </row>
    <row r="3" spans="2:19" ht="15.75" customHeight="1" x14ac:dyDescent="0.2">
      <c r="B3" s="135"/>
      <c r="C3" s="143" t="s">
        <v>37</v>
      </c>
      <c r="D3" s="144"/>
      <c r="E3" s="144"/>
      <c r="F3" s="144"/>
      <c r="G3" s="144"/>
      <c r="H3" s="144"/>
      <c r="I3" s="144"/>
      <c r="J3" s="144"/>
      <c r="K3" s="144"/>
      <c r="L3" s="144"/>
      <c r="M3" s="145"/>
      <c r="N3" s="146" t="s">
        <v>110</v>
      </c>
      <c r="O3" s="147"/>
      <c r="P3" s="148"/>
      <c r="S3" s="3">
        <v>0.79998999999999998</v>
      </c>
    </row>
    <row r="4" spans="2:19" ht="15.75" customHeight="1" x14ac:dyDescent="0.2">
      <c r="B4" s="135"/>
      <c r="C4" s="143" t="s">
        <v>38</v>
      </c>
      <c r="D4" s="144"/>
      <c r="E4" s="144"/>
      <c r="F4" s="144"/>
      <c r="G4" s="144"/>
      <c r="H4" s="144"/>
      <c r="I4" s="144"/>
      <c r="J4" s="144"/>
      <c r="K4" s="144"/>
      <c r="L4" s="144"/>
      <c r="M4" s="145"/>
      <c r="N4" s="146" t="s">
        <v>102</v>
      </c>
      <c r="O4" s="147"/>
      <c r="P4" s="148"/>
      <c r="S4" s="3">
        <v>0.65</v>
      </c>
    </row>
    <row r="5" spans="2: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2:19" ht="3" customHeight="1" thickBot="1" x14ac:dyDescent="0.25">
      <c r="S6" s="3"/>
    </row>
    <row r="7" spans="2:19" x14ac:dyDescent="0.2">
      <c r="B7" s="160" t="s">
        <v>43</v>
      </c>
      <c r="C7" s="161"/>
      <c r="D7" s="161"/>
      <c r="E7" s="161"/>
      <c r="F7" s="161"/>
      <c r="G7" s="161"/>
      <c r="H7" s="161"/>
      <c r="I7" s="161"/>
      <c r="J7" s="161"/>
      <c r="K7" s="161"/>
      <c r="L7" s="161"/>
      <c r="M7" s="161"/>
      <c r="N7" s="161"/>
      <c r="O7" s="161"/>
      <c r="P7" s="162"/>
      <c r="S7" s="3"/>
    </row>
    <row r="8" spans="2:19" ht="13.5" thickBot="1" x14ac:dyDescent="0.25">
      <c r="B8" s="163"/>
      <c r="C8" s="164"/>
      <c r="D8" s="164"/>
      <c r="E8" s="164"/>
      <c r="F8" s="164"/>
      <c r="G8" s="164"/>
      <c r="H8" s="164"/>
      <c r="I8" s="164"/>
      <c r="J8" s="164"/>
      <c r="K8" s="164"/>
      <c r="L8" s="164"/>
      <c r="M8" s="164"/>
      <c r="N8" s="164"/>
      <c r="O8" s="164"/>
      <c r="P8" s="165"/>
    </row>
    <row r="9" spans="2:19" ht="3" customHeight="1" thickBot="1" x14ac:dyDescent="0.25">
      <c r="B9" s="4"/>
      <c r="C9" s="5"/>
      <c r="D9" s="5"/>
      <c r="E9" s="5"/>
      <c r="F9" s="5"/>
      <c r="G9" s="5"/>
      <c r="H9" s="5"/>
      <c r="I9" s="5"/>
      <c r="J9" s="5"/>
      <c r="K9" s="5"/>
      <c r="L9" s="5"/>
      <c r="M9" s="5"/>
      <c r="N9" s="5"/>
      <c r="O9" s="5"/>
      <c r="P9" s="6"/>
    </row>
    <row r="10" spans="2:19" ht="26.25" customHeight="1" thickBot="1" x14ac:dyDescent="0.25">
      <c r="B10" s="7" t="s">
        <v>53</v>
      </c>
      <c r="C10" s="172">
        <v>2025</v>
      </c>
      <c r="D10" s="173"/>
      <c r="E10" s="173"/>
      <c r="F10" s="173"/>
      <c r="G10" s="173"/>
      <c r="H10" s="173"/>
      <c r="I10" s="174"/>
      <c r="J10" s="166" t="s">
        <v>1</v>
      </c>
      <c r="K10" s="167"/>
      <c r="L10" s="167"/>
      <c r="M10" s="168"/>
      <c r="N10" s="169" t="s">
        <v>124</v>
      </c>
      <c r="O10" s="170"/>
      <c r="P10" s="171"/>
    </row>
    <row r="11" spans="2:19" ht="3" customHeight="1" thickBot="1" x14ac:dyDescent="0.25">
      <c r="B11" s="4"/>
      <c r="C11" s="5"/>
      <c r="D11" s="5"/>
      <c r="E11" s="5"/>
      <c r="F11" s="5"/>
      <c r="G11" s="5"/>
      <c r="H11" s="5"/>
      <c r="I11" s="5"/>
      <c r="J11" s="5"/>
      <c r="K11" s="5"/>
      <c r="L11" s="5"/>
      <c r="M11" s="5"/>
      <c r="N11" s="5"/>
      <c r="O11" s="5"/>
      <c r="P11" s="6"/>
    </row>
    <row r="12" spans="2:19" ht="30" customHeight="1" thickBot="1" x14ac:dyDescent="0.25">
      <c r="B12" s="7" t="s">
        <v>0</v>
      </c>
      <c r="C12" s="155" t="s">
        <v>86</v>
      </c>
      <c r="D12" s="155"/>
      <c r="E12" s="155"/>
      <c r="F12" s="155"/>
      <c r="G12" s="155"/>
      <c r="H12" s="155"/>
      <c r="I12" s="155"/>
      <c r="J12" s="155"/>
      <c r="K12" s="155"/>
      <c r="L12" s="155"/>
      <c r="M12" s="155"/>
      <c r="N12" s="155"/>
      <c r="O12" s="155"/>
      <c r="P12" s="156"/>
    </row>
    <row r="13" spans="2:19" ht="3" customHeight="1" thickBot="1" x14ac:dyDescent="0.25">
      <c r="B13" s="4"/>
      <c r="C13" s="5"/>
      <c r="D13" s="5"/>
      <c r="E13" s="5"/>
      <c r="F13" s="5"/>
      <c r="G13" s="5"/>
      <c r="H13" s="5"/>
      <c r="I13" s="5"/>
      <c r="J13" s="5"/>
      <c r="K13" s="5"/>
      <c r="L13" s="5"/>
      <c r="M13" s="5"/>
      <c r="N13" s="5"/>
      <c r="O13" s="5"/>
      <c r="P13" s="6"/>
    </row>
    <row r="14" spans="2:19" ht="30" customHeight="1" thickBot="1" x14ac:dyDescent="0.25">
      <c r="B14" s="7" t="s">
        <v>6</v>
      </c>
      <c r="C14" s="157" t="s">
        <v>217</v>
      </c>
      <c r="D14" s="158"/>
      <c r="E14" s="158"/>
      <c r="F14" s="158"/>
      <c r="G14" s="158"/>
      <c r="H14" s="158"/>
      <c r="I14" s="158"/>
      <c r="J14" s="158"/>
      <c r="K14" s="158"/>
      <c r="L14" s="158"/>
      <c r="M14" s="158"/>
      <c r="N14" s="158"/>
      <c r="O14" s="158"/>
      <c r="P14" s="159"/>
    </row>
    <row r="15" spans="2:19" ht="3" customHeight="1" thickBot="1" x14ac:dyDescent="0.25">
      <c r="B15" s="4"/>
      <c r="C15" s="5"/>
      <c r="D15" s="5"/>
      <c r="E15" s="5"/>
      <c r="F15" s="5"/>
      <c r="G15" s="5"/>
      <c r="H15" s="5"/>
      <c r="I15" s="5"/>
      <c r="J15" s="5"/>
      <c r="K15" s="5"/>
      <c r="L15" s="5"/>
      <c r="M15" s="5"/>
      <c r="N15" s="5"/>
      <c r="O15" s="5"/>
      <c r="P15" s="6"/>
    </row>
    <row r="16" spans="2:19" ht="30" customHeight="1" thickBot="1" x14ac:dyDescent="0.25">
      <c r="B16" s="7" t="s">
        <v>24</v>
      </c>
      <c r="C16" s="184" t="s">
        <v>218</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299</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69" customHeight="1" thickBot="1" x14ac:dyDescent="0.25">
      <c r="B24" s="34" t="s">
        <v>12</v>
      </c>
      <c r="C24" s="178" t="s">
        <v>220</v>
      </c>
      <c r="D24" s="179"/>
      <c r="E24" s="179"/>
      <c r="F24" s="179"/>
      <c r="G24" s="179"/>
      <c r="H24" s="179"/>
      <c r="I24" s="179"/>
      <c r="J24" s="179"/>
      <c r="K24" s="179"/>
      <c r="L24" s="179"/>
      <c r="M24" s="179"/>
      <c r="N24" s="179"/>
      <c r="O24" s="179"/>
      <c r="P24" s="180"/>
    </row>
    <row r="25" spans="1:16" ht="3" customHeight="1" thickBot="1" x14ac:dyDescent="0.25">
      <c r="B25" s="181"/>
      <c r="C25" s="182"/>
      <c r="D25" s="182"/>
      <c r="E25" s="182"/>
      <c r="F25" s="182"/>
      <c r="G25" s="182"/>
      <c r="H25" s="182"/>
      <c r="I25" s="182"/>
      <c r="J25" s="182"/>
      <c r="K25" s="182"/>
      <c r="L25" s="182"/>
      <c r="M25" s="182"/>
      <c r="N25" s="182"/>
      <c r="O25" s="182"/>
      <c r="P25" s="183"/>
    </row>
    <row r="26" spans="1:16" ht="13.5" thickBot="1" x14ac:dyDescent="0.25">
      <c r="B26" s="7" t="s">
        <v>2</v>
      </c>
      <c r="C26" s="286" t="s">
        <v>221</v>
      </c>
      <c r="D26" s="287"/>
      <c r="E26" s="287"/>
      <c r="F26" s="287"/>
      <c r="G26" s="287"/>
      <c r="H26" s="287"/>
      <c r="I26" s="287"/>
      <c r="J26" s="287"/>
      <c r="K26" s="287"/>
      <c r="L26" s="287"/>
      <c r="M26" s="287"/>
      <c r="N26" s="287"/>
      <c r="O26" s="287"/>
      <c r="P26" s="288"/>
    </row>
    <row r="27" spans="1:16" ht="3" customHeight="1" thickBot="1" x14ac:dyDescent="0.25">
      <c r="B27" s="201"/>
      <c r="C27" s="202"/>
      <c r="D27" s="202"/>
      <c r="E27" s="202"/>
      <c r="F27" s="202"/>
      <c r="G27" s="202"/>
      <c r="H27" s="202"/>
      <c r="I27" s="202"/>
      <c r="J27" s="202"/>
      <c r="K27" s="202"/>
      <c r="L27" s="202"/>
      <c r="M27" s="202"/>
      <c r="N27" s="202"/>
      <c r="O27" s="202"/>
      <c r="P27" s="203"/>
    </row>
    <row r="28" spans="1:16" ht="12.75" customHeight="1" thickBot="1" x14ac:dyDescent="0.25">
      <c r="B28" s="7" t="s">
        <v>13</v>
      </c>
      <c r="C28" s="9" t="s">
        <v>14</v>
      </c>
      <c r="D28" s="204" t="s">
        <v>222</v>
      </c>
      <c r="E28" s="205"/>
      <c r="F28" s="205"/>
      <c r="G28" s="206"/>
      <c r="H28" s="207" t="s">
        <v>15</v>
      </c>
      <c r="I28" s="207"/>
      <c r="J28" s="207"/>
      <c r="K28" s="204" t="s">
        <v>223</v>
      </c>
      <c r="L28" s="205"/>
      <c r="M28" s="206"/>
      <c r="N28" s="208" t="s">
        <v>16</v>
      </c>
      <c r="O28" s="209"/>
      <c r="P28" s="93" t="s">
        <v>224</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13.5" thickBot="1" x14ac:dyDescent="0.25">
      <c r="B32" s="34" t="s">
        <v>4</v>
      </c>
      <c r="C32" s="197" t="s">
        <v>48</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6.25" thickBot="1" x14ac:dyDescent="0.25">
      <c r="B34" s="34" t="s">
        <v>22</v>
      </c>
      <c r="C34" s="197" t="s">
        <v>48</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48</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126" customHeight="1" x14ac:dyDescent="0.2">
      <c r="B40" s="47" t="s">
        <v>219</v>
      </c>
      <c r="C40" s="228" t="s">
        <v>225</v>
      </c>
      <c r="D40" s="229"/>
      <c r="E40" s="229"/>
      <c r="F40" s="229"/>
      <c r="G40" s="230"/>
      <c r="H40" s="231" t="s">
        <v>226</v>
      </c>
      <c r="I40" s="232"/>
      <c r="J40" s="232"/>
      <c r="K40" s="232"/>
      <c r="L40" s="233"/>
      <c r="M40" s="219" t="s">
        <v>227</v>
      </c>
      <c r="N40" s="220"/>
      <c r="O40" s="220"/>
      <c r="P40" s="221"/>
    </row>
    <row r="41" spans="2:16" ht="118.5" customHeight="1" thickBot="1" x14ac:dyDescent="0.25">
      <c r="B41" s="49" t="s">
        <v>228</v>
      </c>
      <c r="C41" s="216" t="s">
        <v>225</v>
      </c>
      <c r="D41" s="217"/>
      <c r="E41" s="217"/>
      <c r="F41" s="217"/>
      <c r="G41" s="218"/>
      <c r="H41" s="216" t="s">
        <v>129</v>
      </c>
      <c r="I41" s="217"/>
      <c r="J41" s="217"/>
      <c r="K41" s="217"/>
      <c r="L41" s="218"/>
      <c r="M41" s="225"/>
      <c r="N41" s="226"/>
      <c r="O41" s="226"/>
      <c r="P41" s="227"/>
    </row>
    <row r="42" spans="2:16" ht="3" customHeight="1" thickBot="1" x14ac:dyDescent="0.25">
      <c r="B42" s="11"/>
      <c r="C42" s="11"/>
      <c r="D42" s="11"/>
      <c r="E42" s="11"/>
      <c r="F42" s="11"/>
      <c r="G42" s="11"/>
      <c r="H42" s="11"/>
      <c r="I42" s="11"/>
      <c r="J42" s="11"/>
      <c r="K42" s="11"/>
      <c r="L42" s="11"/>
      <c r="M42" s="11"/>
      <c r="N42" s="11"/>
      <c r="O42" s="11"/>
      <c r="P42" s="11"/>
    </row>
    <row r="43" spans="2:16" ht="13.5" customHeight="1" thickBot="1" x14ac:dyDescent="0.25">
      <c r="B43" s="190" t="s">
        <v>8</v>
      </c>
      <c r="C43" s="191"/>
      <c r="D43" s="191"/>
      <c r="E43" s="191"/>
      <c r="F43" s="191"/>
      <c r="G43" s="191"/>
      <c r="H43" s="191"/>
      <c r="I43" s="191"/>
      <c r="J43" s="191"/>
      <c r="K43" s="191"/>
      <c r="L43" s="191"/>
      <c r="M43" s="191"/>
      <c r="N43" s="191"/>
      <c r="O43" s="191"/>
      <c r="P43" s="192"/>
    </row>
    <row r="44" spans="2:16" ht="3" customHeight="1" thickBot="1" x14ac:dyDescent="0.25">
      <c r="B44" s="12"/>
      <c r="C44" s="13"/>
      <c r="D44" s="13"/>
      <c r="E44" s="13"/>
      <c r="F44" s="13"/>
      <c r="G44" s="13"/>
      <c r="H44" s="13"/>
      <c r="I44" s="13"/>
      <c r="J44" s="13"/>
      <c r="K44" s="13"/>
      <c r="L44" s="13"/>
      <c r="M44" s="13"/>
      <c r="N44" s="13"/>
      <c r="O44" s="13"/>
      <c r="P44" s="14"/>
    </row>
    <row r="45" spans="2:16" x14ac:dyDescent="0.2">
      <c r="B45" s="240" t="s">
        <v>20</v>
      </c>
      <c r="C45" s="15" t="s">
        <v>9</v>
      </c>
      <c r="D45" s="16" t="s">
        <v>66</v>
      </c>
      <c r="E45" s="16" t="s">
        <v>67</v>
      </c>
      <c r="F45" s="16" t="s">
        <v>68</v>
      </c>
      <c r="G45" s="16" t="s">
        <v>69</v>
      </c>
      <c r="H45" s="16" t="s">
        <v>70</v>
      </c>
      <c r="I45" s="16" t="s">
        <v>71</v>
      </c>
      <c r="J45" s="16" t="s">
        <v>72</v>
      </c>
      <c r="K45" s="16" t="s">
        <v>73</v>
      </c>
      <c r="L45" s="16" t="s">
        <v>74</v>
      </c>
      <c r="M45" s="16" t="s">
        <v>75</v>
      </c>
      <c r="N45" s="16" t="s">
        <v>76</v>
      </c>
      <c r="O45" s="17" t="s">
        <v>77</v>
      </c>
      <c r="P45" s="18" t="s">
        <v>23</v>
      </c>
    </row>
    <row r="46" spans="2:16" x14ac:dyDescent="0.2">
      <c r="B46" s="241"/>
      <c r="C46" s="50" t="s">
        <v>167</v>
      </c>
      <c r="D46" s="65"/>
      <c r="E46" s="65"/>
      <c r="F46" s="65">
        <v>0.01</v>
      </c>
      <c r="G46" s="65"/>
      <c r="H46" s="65"/>
      <c r="I46" s="65">
        <v>0.01</v>
      </c>
      <c r="J46" s="65"/>
      <c r="K46" s="65"/>
      <c r="L46" s="65">
        <v>0.01</v>
      </c>
      <c r="M46" s="65"/>
      <c r="N46" s="65"/>
      <c r="O46" s="65">
        <v>0.01</v>
      </c>
      <c r="P46" s="55">
        <v>1</v>
      </c>
    </row>
    <row r="47" spans="2:16" x14ac:dyDescent="0.2">
      <c r="B47" s="241"/>
      <c r="C47" s="51" t="s">
        <v>229</v>
      </c>
      <c r="D47" s="63"/>
      <c r="E47" s="63"/>
      <c r="F47" s="83">
        <f>+'4. Registro gestión exp. cobro'!D15</f>
        <v>3.1640449438202246E-2</v>
      </c>
      <c r="G47" s="83"/>
      <c r="H47" s="83"/>
      <c r="I47" s="83">
        <f>+'4. Registro gestión exp. cobro'!F15</f>
        <v>4.0237416172049643E-2</v>
      </c>
      <c r="J47" s="83"/>
      <c r="K47" s="83"/>
      <c r="L47" s="83">
        <f>+'4. Registro gestión exp. cobro'!H15</f>
        <v>1.8139353834176721E-2</v>
      </c>
      <c r="M47" s="83"/>
      <c r="N47" s="83"/>
      <c r="O47" s="83">
        <f>+'4. Registro gestión exp. cobro'!J15</f>
        <v>3.325785451457685E-2</v>
      </c>
      <c r="P47" s="89">
        <f>+'4. Registro gestión exp. cobro'!L15</f>
        <v>3.0818768489751368E-2</v>
      </c>
    </row>
    <row r="48" spans="2:16" ht="13.5" thickBot="1" x14ac:dyDescent="0.25">
      <c r="B48" s="242"/>
      <c r="C48" s="56" t="s">
        <v>230</v>
      </c>
      <c r="D48" s="67"/>
      <c r="E48" s="67"/>
      <c r="F48" s="85">
        <f>+F47</f>
        <v>3.1640449438202246E-2</v>
      </c>
      <c r="G48" s="85"/>
      <c r="H48" s="85"/>
      <c r="I48" s="85">
        <f>+I47</f>
        <v>4.0237416172049643E-2</v>
      </c>
      <c r="J48" s="85"/>
      <c r="K48" s="85"/>
      <c r="L48" s="85">
        <f>+L47</f>
        <v>1.8139353834176721E-2</v>
      </c>
      <c r="M48" s="85"/>
      <c r="N48" s="85"/>
      <c r="O48" s="85">
        <f>+O47</f>
        <v>3.325785451457685E-2</v>
      </c>
      <c r="P48" s="90">
        <f>+P47</f>
        <v>3.0818768489751368E-2</v>
      </c>
    </row>
    <row r="49" spans="2:16" ht="3" customHeight="1" thickBot="1" x14ac:dyDescent="0.25">
      <c r="B49" s="54">
        <v>0.9</v>
      </c>
      <c r="C49" s="52"/>
      <c r="D49" s="52"/>
      <c r="E49" s="52"/>
      <c r="F49" s="53" t="str">
        <f>+$C$26</f>
        <v>Reducir al menos el 1% en el saldo de los expedientes</v>
      </c>
      <c r="G49" s="52"/>
      <c r="H49" s="52"/>
      <c r="I49" s="53" t="str">
        <f>+$C$26</f>
        <v>Reducir al menos el 1% en el saldo de los expedientes</v>
      </c>
      <c r="J49" s="52"/>
      <c r="K49" s="52"/>
      <c r="L49" s="53" t="str">
        <f>+$C$26</f>
        <v>Reducir al menos el 1% en el saldo de los expedientes</v>
      </c>
      <c r="M49" s="52"/>
      <c r="N49" s="52"/>
      <c r="O49" s="53" t="str">
        <f>+$C$26</f>
        <v>Reducir al menos el 1% en el saldo de los expedientes</v>
      </c>
      <c r="P49" s="53" t="str">
        <f>+$C$26</f>
        <v>Reducir al menos el 1% en el saldo de los expedientes</v>
      </c>
    </row>
    <row r="50" spans="2:16" ht="22.5" customHeight="1" thickBot="1" x14ac:dyDescent="0.25">
      <c r="B50" s="253" t="s">
        <v>123</v>
      </c>
      <c r="C50" s="254"/>
      <c r="D50" s="254"/>
      <c r="E50" s="254"/>
      <c r="F50" s="254"/>
      <c r="G50" s="254"/>
      <c r="H50" s="254"/>
      <c r="I50" s="254"/>
      <c r="J50" s="254"/>
      <c r="K50" s="254"/>
      <c r="L50" s="254"/>
      <c r="M50" s="254"/>
      <c r="N50" s="254"/>
      <c r="O50" s="254"/>
      <c r="P50" s="255"/>
    </row>
    <row r="51" spans="2:16" x14ac:dyDescent="0.2">
      <c r="B51" s="243"/>
      <c r="C51" s="244"/>
      <c r="D51" s="244"/>
      <c r="E51" s="244"/>
      <c r="F51" s="244"/>
      <c r="G51" s="244"/>
      <c r="H51" s="244"/>
      <c r="I51" s="244"/>
      <c r="J51" s="244"/>
      <c r="K51" s="244"/>
      <c r="L51" s="244"/>
      <c r="M51" s="244"/>
      <c r="N51" s="244"/>
      <c r="O51" s="244"/>
      <c r="P51" s="245"/>
    </row>
    <row r="52" spans="2:16" x14ac:dyDescent="0.2">
      <c r="B52" s="246"/>
      <c r="C52" s="247"/>
      <c r="D52" s="247"/>
      <c r="E52" s="247"/>
      <c r="F52" s="247"/>
      <c r="G52" s="247"/>
      <c r="H52" s="247"/>
      <c r="I52" s="247"/>
      <c r="J52" s="247"/>
      <c r="K52" s="247"/>
      <c r="L52" s="247"/>
      <c r="M52" s="247"/>
      <c r="N52" s="247"/>
      <c r="O52" s="247"/>
      <c r="P52" s="248"/>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x14ac:dyDescent="0.2">
      <c r="B65" s="246"/>
      <c r="C65" s="247"/>
      <c r="D65" s="247"/>
      <c r="E65" s="247"/>
      <c r="F65" s="247"/>
      <c r="G65" s="247"/>
      <c r="H65" s="247"/>
      <c r="I65" s="247"/>
      <c r="J65" s="247"/>
      <c r="K65" s="247"/>
      <c r="L65" s="247"/>
      <c r="M65" s="247"/>
      <c r="N65" s="247"/>
      <c r="O65" s="247"/>
      <c r="P65" s="248"/>
    </row>
    <row r="66" spans="1:19" ht="13.5" thickBot="1" x14ac:dyDescent="0.25">
      <c r="B66" s="249"/>
      <c r="C66" s="250"/>
      <c r="D66" s="250"/>
      <c r="E66" s="250"/>
      <c r="F66" s="250"/>
      <c r="G66" s="250"/>
      <c r="H66" s="250"/>
      <c r="I66" s="250"/>
      <c r="J66" s="250"/>
      <c r="K66" s="250"/>
      <c r="L66" s="250"/>
      <c r="M66" s="250"/>
      <c r="N66" s="250"/>
      <c r="O66" s="250"/>
      <c r="P66" s="251"/>
    </row>
    <row r="67" spans="1:19" s="8" customFormat="1" ht="3" customHeight="1" thickBot="1" x14ac:dyDescent="0.25">
      <c r="A67" s="252"/>
      <c r="B67" s="252"/>
      <c r="C67" s="252"/>
      <c r="D67" s="252"/>
      <c r="E67" s="252"/>
      <c r="F67" s="252"/>
      <c r="G67" s="252"/>
      <c r="H67" s="252"/>
      <c r="I67" s="252"/>
      <c r="J67" s="252"/>
      <c r="K67" s="252"/>
      <c r="L67" s="252"/>
      <c r="M67" s="252"/>
      <c r="N67" s="252"/>
      <c r="O67" s="252"/>
      <c r="P67" s="252"/>
      <c r="Q67" s="252"/>
      <c r="S67" s="19"/>
    </row>
    <row r="68" spans="1:19" ht="15" customHeight="1" x14ac:dyDescent="0.2">
      <c r="B68" s="240" t="s">
        <v>5</v>
      </c>
      <c r="C68" s="237" t="s">
        <v>96</v>
      </c>
      <c r="D68" s="238"/>
      <c r="E68" s="238"/>
      <c r="F68" s="238"/>
      <c r="G68" s="238"/>
      <c r="H68" s="238"/>
      <c r="I68" s="238"/>
      <c r="J68" s="238"/>
      <c r="K68" s="238"/>
      <c r="L68" s="238"/>
      <c r="M68" s="238"/>
      <c r="N68" s="238"/>
      <c r="O68" s="238"/>
      <c r="P68" s="239"/>
    </row>
    <row r="69" spans="1:19" ht="49.5" customHeight="1" x14ac:dyDescent="0.2">
      <c r="B69" s="241"/>
      <c r="C69" s="261" t="s">
        <v>302</v>
      </c>
      <c r="D69" s="262"/>
      <c r="E69" s="262"/>
      <c r="F69" s="262"/>
      <c r="G69" s="262"/>
      <c r="H69" s="262"/>
      <c r="I69" s="262"/>
      <c r="J69" s="262"/>
      <c r="K69" s="262"/>
      <c r="L69" s="262"/>
      <c r="M69" s="262"/>
      <c r="N69" s="262"/>
      <c r="O69" s="262"/>
      <c r="P69" s="263"/>
    </row>
    <row r="70" spans="1:19" ht="15" customHeight="1" x14ac:dyDescent="0.2">
      <c r="B70" s="241"/>
      <c r="C70" s="264" t="s">
        <v>97</v>
      </c>
      <c r="D70" s="265"/>
      <c r="E70" s="265"/>
      <c r="F70" s="265"/>
      <c r="G70" s="265"/>
      <c r="H70" s="265"/>
      <c r="I70" s="265"/>
      <c r="J70" s="265"/>
      <c r="K70" s="265"/>
      <c r="L70" s="265"/>
      <c r="M70" s="265"/>
      <c r="N70" s="265"/>
      <c r="O70" s="265"/>
      <c r="P70" s="266"/>
    </row>
    <row r="71" spans="1:19" ht="49.5" customHeight="1" x14ac:dyDescent="0.2">
      <c r="B71" s="241"/>
      <c r="C71" s="261" t="s">
        <v>311</v>
      </c>
      <c r="D71" s="262"/>
      <c r="E71" s="262"/>
      <c r="F71" s="262"/>
      <c r="G71" s="262"/>
      <c r="H71" s="262"/>
      <c r="I71" s="262"/>
      <c r="J71" s="262"/>
      <c r="K71" s="262"/>
      <c r="L71" s="262"/>
      <c r="M71" s="262"/>
      <c r="N71" s="262"/>
      <c r="O71" s="262"/>
      <c r="P71" s="263"/>
    </row>
    <row r="72" spans="1:19" ht="18" customHeight="1" x14ac:dyDescent="0.2">
      <c r="B72" s="241"/>
      <c r="C72" s="264" t="s">
        <v>98</v>
      </c>
      <c r="D72" s="265"/>
      <c r="E72" s="265"/>
      <c r="F72" s="265"/>
      <c r="G72" s="265"/>
      <c r="H72" s="265"/>
      <c r="I72" s="265"/>
      <c r="J72" s="265"/>
      <c r="K72" s="265"/>
      <c r="L72" s="265"/>
      <c r="M72" s="265"/>
      <c r="N72" s="265"/>
      <c r="O72" s="265"/>
      <c r="P72" s="266"/>
    </row>
    <row r="73" spans="1:19" ht="49.5" customHeight="1" x14ac:dyDescent="0.2">
      <c r="B73" s="241"/>
      <c r="C73" s="261" t="s">
        <v>319</v>
      </c>
      <c r="D73" s="347"/>
      <c r="E73" s="347"/>
      <c r="F73" s="347"/>
      <c r="G73" s="347"/>
      <c r="H73" s="347"/>
      <c r="I73" s="347"/>
      <c r="J73" s="347"/>
      <c r="K73" s="347"/>
      <c r="L73" s="347"/>
      <c r="M73" s="347"/>
      <c r="N73" s="347"/>
      <c r="O73" s="347"/>
      <c r="P73" s="348"/>
    </row>
    <row r="74" spans="1:19" ht="17.25" customHeight="1" x14ac:dyDescent="0.2">
      <c r="B74" s="241"/>
      <c r="C74" s="264" t="s">
        <v>99</v>
      </c>
      <c r="D74" s="265"/>
      <c r="E74" s="265"/>
      <c r="F74" s="265"/>
      <c r="G74" s="265"/>
      <c r="H74" s="265"/>
      <c r="I74" s="265"/>
      <c r="J74" s="265"/>
      <c r="K74" s="265"/>
      <c r="L74" s="265"/>
      <c r="M74" s="265"/>
      <c r="N74" s="265"/>
      <c r="O74" s="265"/>
      <c r="P74" s="266"/>
    </row>
    <row r="75" spans="1:19" ht="49.5" customHeight="1" thickBot="1" x14ac:dyDescent="0.25">
      <c r="B75" s="242"/>
      <c r="C75" s="267" t="s">
        <v>334</v>
      </c>
      <c r="D75" s="268"/>
      <c r="E75" s="268"/>
      <c r="F75" s="268"/>
      <c r="G75" s="268"/>
      <c r="H75" s="268"/>
      <c r="I75" s="268"/>
      <c r="J75" s="268"/>
      <c r="K75" s="268"/>
      <c r="L75" s="268"/>
      <c r="M75" s="268"/>
      <c r="N75" s="268"/>
      <c r="O75" s="268"/>
      <c r="P75" s="269"/>
    </row>
    <row r="76" spans="1:19" ht="30.75" customHeight="1" thickBot="1" x14ac:dyDescent="0.25">
      <c r="B76" s="7" t="s">
        <v>41</v>
      </c>
      <c r="C76" s="193" t="s">
        <v>138</v>
      </c>
      <c r="D76" s="155"/>
      <c r="E76" s="155"/>
      <c r="F76" s="155"/>
      <c r="G76" s="155"/>
      <c r="H76" s="155"/>
      <c r="I76" s="155"/>
      <c r="J76" s="155"/>
      <c r="K76" s="155"/>
      <c r="L76" s="155"/>
      <c r="M76" s="155"/>
      <c r="N76" s="155"/>
      <c r="O76" s="155"/>
      <c r="P76" s="156"/>
    </row>
    <row r="77" spans="1:19" ht="27.75" customHeight="1" thickBot="1" x14ac:dyDescent="0.25">
      <c r="B77" s="7" t="s">
        <v>54</v>
      </c>
      <c r="C77" s="259" t="s">
        <v>55</v>
      </c>
      <c r="D77" s="259"/>
      <c r="E77" s="259"/>
      <c r="F77" s="259"/>
      <c r="G77" s="259"/>
      <c r="H77" s="259"/>
      <c r="I77" s="259"/>
      <c r="J77" s="259"/>
      <c r="K77" s="259"/>
      <c r="L77" s="259"/>
      <c r="M77" s="259"/>
      <c r="N77" s="259"/>
      <c r="O77" s="259"/>
      <c r="P77" s="260"/>
    </row>
    <row r="80" spans="1:19" x14ac:dyDescent="0.2">
      <c r="C80" s="20"/>
    </row>
    <row r="81" spans="2:15" hidden="1" x14ac:dyDescent="0.2">
      <c r="C81" s="1">
        <v>2018</v>
      </c>
    </row>
    <row r="82" spans="2:15" hidden="1" x14ac:dyDescent="0.2">
      <c r="C82" s="1">
        <v>2019</v>
      </c>
    </row>
    <row r="88" spans="2:15" s="2" customFormat="1" x14ac:dyDescent="0.2"/>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1"/>
      <c r="C92" s="21"/>
      <c r="D92" s="21"/>
      <c r="E92" s="21"/>
      <c r="F92" s="21"/>
      <c r="G92" s="21"/>
      <c r="H92" s="21"/>
      <c r="I92" s="21"/>
      <c r="J92" s="21"/>
      <c r="K92" s="21"/>
      <c r="L92" s="21"/>
      <c r="M92" s="21"/>
      <c r="N92" s="21"/>
      <c r="O92" s="21"/>
    </row>
    <row r="93" spans="2:15" s="2" customFormat="1" x14ac:dyDescent="0.2">
      <c r="B93" s="22"/>
      <c r="C93" s="22"/>
      <c r="D93" s="22"/>
      <c r="E93" s="22"/>
      <c r="F93" s="22"/>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row>
    <row r="99" spans="2:17" s="2" customFormat="1" x14ac:dyDescent="0.2">
      <c r="B99" s="22"/>
      <c r="C99" s="22"/>
      <c r="D99" s="22"/>
      <c r="E99" s="22"/>
      <c r="F99" s="22"/>
      <c r="G99" s="21"/>
      <c r="H99" s="21"/>
      <c r="I99" s="21"/>
      <c r="J99" s="21"/>
      <c r="K99" s="21"/>
      <c r="L99" s="21"/>
      <c r="M99" s="21"/>
      <c r="N99" s="21"/>
      <c r="O99" s="21"/>
      <c r="P99" s="23"/>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row>
    <row r="102" spans="2:17" s="2" customFormat="1" x14ac:dyDescent="0.2">
      <c r="B102" s="22"/>
      <c r="C102" s="22"/>
      <c r="D102" s="22"/>
      <c r="E102" s="22"/>
      <c r="F102" s="22"/>
      <c r="G102" s="21"/>
      <c r="H102" s="21"/>
      <c r="I102" s="21"/>
      <c r="J102" s="21"/>
      <c r="K102" s="21"/>
      <c r="L102" s="21"/>
      <c r="M102" s="21"/>
      <c r="N102" s="21"/>
      <c r="O102" s="21"/>
      <c r="P102" s="23"/>
      <c r="Q102" s="24" t="s">
        <v>46</v>
      </c>
    </row>
    <row r="103" spans="2:17" s="2" customFormat="1" x14ac:dyDescent="0.2">
      <c r="B103" s="25"/>
      <c r="C103" s="25"/>
      <c r="D103" s="22"/>
      <c r="E103" s="22"/>
      <c r="F103" s="22"/>
      <c r="G103" s="21"/>
      <c r="H103" s="21"/>
      <c r="I103" s="21"/>
      <c r="J103" s="21"/>
      <c r="K103" s="21"/>
      <c r="L103" s="21"/>
      <c r="M103" s="21"/>
      <c r="N103" s="21"/>
      <c r="O103" s="21"/>
      <c r="P103" s="23"/>
      <c r="Q103" s="24" t="s">
        <v>47</v>
      </c>
    </row>
    <row r="104" spans="2:17" s="2" customFormat="1" x14ac:dyDescent="0.2">
      <c r="B104" s="25"/>
      <c r="C104" s="25"/>
      <c r="D104" s="22"/>
      <c r="E104" s="22"/>
      <c r="F104" s="22"/>
      <c r="G104" s="21"/>
      <c r="H104" s="21"/>
      <c r="I104" s="21"/>
      <c r="J104" s="21"/>
      <c r="K104" s="21"/>
      <c r="L104" s="21"/>
      <c r="M104" s="21"/>
      <c r="N104" s="21"/>
      <c r="O104" s="21"/>
      <c r="P104" s="23"/>
      <c r="Q104" s="24" t="s">
        <v>49</v>
      </c>
    </row>
    <row r="105" spans="2:17" s="2" customFormat="1" x14ac:dyDescent="0.2">
      <c r="B105" s="25"/>
      <c r="C105" s="25"/>
      <c r="D105" s="22"/>
      <c r="E105" s="22"/>
      <c r="F105" s="22"/>
      <c r="G105" s="21"/>
      <c r="H105" s="21"/>
      <c r="I105" s="21"/>
      <c r="J105" s="21"/>
      <c r="K105" s="21"/>
      <c r="L105" s="21"/>
      <c r="M105" s="21"/>
      <c r="N105" s="21"/>
      <c r="O105" s="21"/>
      <c r="P105" s="23"/>
      <c r="Q105" s="24" t="s">
        <v>48</v>
      </c>
    </row>
    <row r="106" spans="2:17" s="2" customFormat="1" x14ac:dyDescent="0.2">
      <c r="B106" s="22"/>
      <c r="C106" s="25"/>
      <c r="D106" s="22"/>
      <c r="E106" s="22"/>
      <c r="F106" s="22"/>
      <c r="G106" s="21"/>
      <c r="H106" s="21"/>
      <c r="I106" s="21"/>
      <c r="J106" s="21"/>
      <c r="K106" s="21"/>
      <c r="L106" s="21"/>
      <c r="M106" s="26"/>
      <c r="N106" s="21"/>
      <c r="O106" s="21"/>
      <c r="P106" s="23"/>
      <c r="Q106" s="24" t="s">
        <v>50</v>
      </c>
    </row>
    <row r="107" spans="2:17" s="2" customFormat="1" x14ac:dyDescent="0.2">
      <c r="B107" s="22"/>
      <c r="C107" s="25"/>
      <c r="D107" s="22"/>
      <c r="E107" s="22"/>
      <c r="F107" s="22"/>
      <c r="G107" s="21"/>
      <c r="H107" s="21"/>
      <c r="I107" s="21"/>
      <c r="J107" s="21"/>
      <c r="K107" s="21"/>
      <c r="L107" s="21"/>
      <c r="M107" s="21"/>
      <c r="N107" s="21" t="s">
        <v>45</v>
      </c>
      <c r="O107" s="21"/>
      <c r="P107" s="23"/>
      <c r="Q107" s="24" t="s">
        <v>51</v>
      </c>
    </row>
    <row r="108" spans="2:17" s="2" customFormat="1" x14ac:dyDescent="0.2">
      <c r="B108" s="22"/>
      <c r="C108" s="25"/>
      <c r="D108" s="22"/>
      <c r="E108" s="22"/>
      <c r="F108" s="22"/>
      <c r="G108" s="21"/>
      <c r="H108" s="21"/>
      <c r="I108" s="21"/>
      <c r="J108" s="21"/>
      <c r="K108" s="21"/>
      <c r="L108" s="21"/>
      <c r="M108" s="21"/>
      <c r="N108" s="21"/>
      <c r="O108" s="21"/>
      <c r="P108" s="23"/>
    </row>
    <row r="109" spans="2:17" s="2" customFormat="1" x14ac:dyDescent="0.2">
      <c r="B109" s="22"/>
      <c r="C109" s="25"/>
      <c r="D109" s="22"/>
      <c r="E109" s="22"/>
      <c r="F109" s="22"/>
      <c r="G109" s="21"/>
      <c r="H109" s="21"/>
      <c r="I109" s="21"/>
      <c r="J109" s="21"/>
      <c r="K109" s="21"/>
      <c r="L109" s="21"/>
      <c r="M109" s="21"/>
      <c r="N109" s="21"/>
      <c r="O109" s="21"/>
      <c r="P109" s="23"/>
    </row>
    <row r="110" spans="2:17" s="2" customFormat="1" x14ac:dyDescent="0.2">
      <c r="B110" s="22"/>
      <c r="C110" s="22"/>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row>
    <row r="112" spans="2:17" s="2" customFormat="1" x14ac:dyDescent="0.2">
      <c r="B112" s="22"/>
      <c r="C112" s="22"/>
      <c r="D112" s="22"/>
      <c r="E112" s="22"/>
      <c r="F112" s="22"/>
      <c r="G112" s="21"/>
      <c r="H112" s="21"/>
      <c r="I112" s="21"/>
      <c r="J112" s="21"/>
      <c r="K112" s="21"/>
      <c r="L112" s="21"/>
      <c r="M112" s="21"/>
      <c r="N112" s="21"/>
      <c r="O112" s="21"/>
      <c r="P112" s="23"/>
      <c r="Q112" s="24">
        <v>2015</v>
      </c>
    </row>
    <row r="113" spans="2:17" s="2" customFormat="1" ht="12.75" customHeight="1" x14ac:dyDescent="0.2">
      <c r="B113" s="22"/>
      <c r="C113" s="22"/>
      <c r="D113" s="22"/>
      <c r="E113" s="22"/>
      <c r="F113" s="22"/>
      <c r="G113" s="21"/>
      <c r="H113" s="21"/>
      <c r="I113" s="21"/>
      <c r="J113" s="21"/>
      <c r="K113" s="21"/>
      <c r="L113" s="21"/>
      <c r="M113" s="21"/>
      <c r="N113" s="21"/>
      <c r="O113" s="21"/>
      <c r="Q113" s="24">
        <v>2016</v>
      </c>
    </row>
    <row r="114" spans="2:17" s="2" customFormat="1" x14ac:dyDescent="0.2">
      <c r="B114" s="22"/>
      <c r="C114" s="22"/>
      <c r="D114" s="22"/>
      <c r="E114" s="22"/>
      <c r="F114" s="22"/>
      <c r="G114" s="21"/>
      <c r="H114" s="21"/>
      <c r="I114" s="21"/>
      <c r="J114" s="21"/>
      <c r="K114" s="21"/>
      <c r="L114" s="21"/>
      <c r="M114" s="21"/>
      <c r="N114" s="21"/>
      <c r="O114" s="21"/>
      <c r="Q114" s="24">
        <v>2017</v>
      </c>
    </row>
    <row r="115" spans="2:17" s="2" customFormat="1" x14ac:dyDescent="0.2">
      <c r="B115" s="22"/>
      <c r="C115" s="22"/>
      <c r="D115" s="22"/>
      <c r="E115" s="22"/>
      <c r="F115" s="22"/>
      <c r="G115" s="21"/>
      <c r="H115" s="21"/>
      <c r="I115" s="21"/>
      <c r="J115" s="21"/>
      <c r="K115" s="21"/>
      <c r="L115" s="21"/>
      <c r="M115" s="21"/>
      <c r="N115" s="21"/>
      <c r="O115" s="21"/>
      <c r="Q115" s="24">
        <v>2018</v>
      </c>
    </row>
    <row r="116" spans="2:17" s="2" customFormat="1" x14ac:dyDescent="0.2">
      <c r="B116" s="22"/>
      <c r="C116" s="22"/>
      <c r="D116" s="22"/>
      <c r="E116" s="22"/>
      <c r="F116" s="22"/>
      <c r="G116" s="21"/>
      <c r="H116" s="21"/>
      <c r="I116" s="21"/>
      <c r="J116" s="21"/>
      <c r="K116" s="21"/>
      <c r="L116" s="21"/>
      <c r="M116" s="21"/>
      <c r="N116" s="21"/>
      <c r="O116" s="21"/>
    </row>
    <row r="117" spans="2:17" s="2" customFormat="1" x14ac:dyDescent="0.2">
      <c r="B117" s="22"/>
      <c r="C117" s="22"/>
      <c r="D117" s="22"/>
      <c r="E117" s="22"/>
      <c r="F117" s="22"/>
      <c r="G117" s="21"/>
      <c r="H117" s="21"/>
      <c r="I117" s="21"/>
      <c r="J117" s="21"/>
      <c r="K117" s="21"/>
      <c r="L117" s="21"/>
      <c r="M117" s="21"/>
      <c r="N117" s="21"/>
      <c r="O117" s="21"/>
    </row>
    <row r="118" spans="2:17" s="2" customFormat="1" x14ac:dyDescent="0.2">
      <c r="B118" s="27"/>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7"/>
      <c r="C124" s="22"/>
      <c r="D124" s="22"/>
      <c r="E124" s="22"/>
      <c r="F124" s="22"/>
      <c r="G124" s="21"/>
      <c r="H124" s="21"/>
      <c r="I124" s="21"/>
      <c r="J124" s="21"/>
      <c r="K124" s="21"/>
      <c r="L124" s="21"/>
      <c r="M124" s="21"/>
      <c r="N124" s="21"/>
      <c r="O124" s="21"/>
    </row>
    <row r="125" spans="2:17" s="2" customFormat="1" x14ac:dyDescent="0.2">
      <c r="B125" s="28"/>
      <c r="C125" s="22"/>
      <c r="D125" s="22"/>
      <c r="E125" s="22"/>
      <c r="F125" s="22"/>
      <c r="G125" s="21"/>
      <c r="H125" s="21"/>
      <c r="I125" s="21"/>
      <c r="J125" s="21"/>
      <c r="K125" s="21"/>
      <c r="L125" s="21"/>
      <c r="M125" s="21"/>
      <c r="N125" s="21"/>
      <c r="O125" s="21"/>
    </row>
    <row r="126" spans="2:17" s="2" customFormat="1" x14ac:dyDescent="0.2">
      <c r="B126" s="28"/>
      <c r="C126" s="22"/>
      <c r="D126" s="22"/>
      <c r="E126" s="22"/>
      <c r="F126" s="22"/>
      <c r="G126" s="21"/>
      <c r="H126" s="21"/>
      <c r="I126" s="21"/>
      <c r="J126" s="21"/>
      <c r="K126" s="21"/>
      <c r="L126" s="21"/>
      <c r="M126" s="21"/>
      <c r="N126" s="21"/>
      <c r="O126" s="21"/>
    </row>
    <row r="127" spans="2:17" s="2" customFormat="1" x14ac:dyDescent="0.2">
      <c r="B127" s="22"/>
      <c r="C127" s="22"/>
      <c r="D127" s="22"/>
      <c r="E127" s="22"/>
      <c r="F127" s="22"/>
      <c r="G127" s="21"/>
      <c r="H127" s="21"/>
      <c r="I127" s="21"/>
      <c r="J127" s="21"/>
      <c r="K127" s="21"/>
      <c r="L127" s="21"/>
      <c r="M127" s="21"/>
      <c r="N127" s="21"/>
      <c r="O127" s="21"/>
    </row>
    <row r="128" spans="2:17" s="2" customFormat="1" x14ac:dyDescent="0.2">
      <c r="B128" s="29" t="s">
        <v>115</v>
      </c>
      <c r="C128" s="22"/>
      <c r="D128" s="22"/>
      <c r="E128" s="22"/>
      <c r="F128" s="22"/>
      <c r="G128" s="21"/>
      <c r="H128" s="21"/>
      <c r="I128" s="21"/>
      <c r="J128" s="21"/>
      <c r="K128" s="21"/>
      <c r="L128" s="21"/>
      <c r="M128" s="21"/>
      <c r="N128" s="21"/>
      <c r="O128" s="21"/>
    </row>
    <row r="129" spans="2:19" s="2" customFormat="1" x14ac:dyDescent="0.2">
      <c r="B129" s="29" t="s">
        <v>116</v>
      </c>
      <c r="C129" s="22"/>
      <c r="D129" s="22"/>
      <c r="E129" s="22"/>
      <c r="F129" s="22"/>
      <c r="G129" s="21"/>
      <c r="H129" s="21"/>
      <c r="I129" s="21"/>
      <c r="J129" s="21"/>
      <c r="K129" s="21"/>
      <c r="L129" s="21"/>
      <c r="M129" s="21"/>
      <c r="N129" s="21"/>
      <c r="O129" s="21"/>
    </row>
    <row r="130" spans="2:19" s="2" customFormat="1" x14ac:dyDescent="0.2">
      <c r="B130" s="29" t="s">
        <v>117</v>
      </c>
      <c r="C130" s="22"/>
      <c r="D130" s="22"/>
      <c r="E130" s="22"/>
      <c r="F130" s="22"/>
      <c r="G130" s="21"/>
      <c r="H130" s="21"/>
      <c r="I130" s="21"/>
      <c r="J130" s="21"/>
      <c r="K130" s="21"/>
      <c r="L130" s="21"/>
      <c r="M130" s="21"/>
      <c r="N130" s="21"/>
      <c r="O130" s="21"/>
    </row>
    <row r="131" spans="2:19" s="2" customFormat="1" x14ac:dyDescent="0.2">
      <c r="B131" s="29" t="s">
        <v>118</v>
      </c>
      <c r="C131" s="22"/>
      <c r="D131" s="22"/>
      <c r="E131" s="22"/>
      <c r="F131" s="22"/>
      <c r="G131" s="21"/>
      <c r="H131" s="21"/>
      <c r="I131" s="21"/>
      <c r="J131" s="21"/>
      <c r="K131" s="21"/>
      <c r="L131" s="21"/>
      <c r="M131" s="21"/>
      <c r="N131" s="21"/>
      <c r="O131" s="21"/>
    </row>
    <row r="132" spans="2:19" s="2" customFormat="1" x14ac:dyDescent="0.2">
      <c r="B132" s="29" t="s">
        <v>119</v>
      </c>
      <c r="C132" s="22"/>
      <c r="D132" s="22"/>
      <c r="E132" s="22"/>
      <c r="F132" s="22"/>
      <c r="G132" s="21"/>
      <c r="H132" s="21"/>
      <c r="I132" s="21"/>
      <c r="J132" s="21"/>
      <c r="K132" s="21"/>
      <c r="L132" s="21"/>
      <c r="M132" s="21"/>
      <c r="N132" s="21"/>
      <c r="O132" s="21"/>
    </row>
    <row r="133" spans="2:19" s="2" customFormat="1" x14ac:dyDescent="0.2">
      <c r="B133" s="29" t="s">
        <v>120</v>
      </c>
      <c r="C133" s="22"/>
      <c r="D133" s="22"/>
      <c r="E133" s="22"/>
      <c r="F133" s="22"/>
      <c r="G133" s="21"/>
      <c r="H133" s="21"/>
      <c r="I133" s="21"/>
      <c r="J133" s="21"/>
      <c r="K133" s="21"/>
      <c r="L133" s="21"/>
      <c r="M133" s="21"/>
      <c r="N133" s="21"/>
      <c r="O133" s="21"/>
    </row>
    <row r="134" spans="2:19" s="2" customFormat="1" x14ac:dyDescent="0.2">
      <c r="B134" s="29" t="s">
        <v>121</v>
      </c>
      <c r="C134" s="22"/>
      <c r="D134" s="22"/>
      <c r="E134" s="22"/>
      <c r="F134" s="22"/>
      <c r="G134" s="21"/>
      <c r="H134" s="21"/>
      <c r="I134" s="21"/>
      <c r="J134" s="21"/>
      <c r="K134" s="21"/>
      <c r="L134" s="21"/>
      <c r="M134" s="21"/>
      <c r="N134" s="21"/>
      <c r="O134" s="21"/>
    </row>
    <row r="135" spans="2:19" s="2" customFormat="1" x14ac:dyDescent="0.2">
      <c r="B135" s="30"/>
      <c r="C135" s="22"/>
      <c r="D135" s="22"/>
      <c r="E135" s="22"/>
      <c r="F135" s="22"/>
      <c r="G135" s="21"/>
      <c r="H135" s="21"/>
      <c r="I135" s="21"/>
      <c r="J135" s="21"/>
      <c r="K135" s="21"/>
      <c r="L135" s="21"/>
      <c r="M135" s="21"/>
      <c r="N135" s="21"/>
      <c r="O135" s="21"/>
    </row>
    <row r="136" spans="2:19" s="2" customFormat="1" x14ac:dyDescent="0.2">
      <c r="B136" s="27"/>
      <c r="C136" s="22"/>
      <c r="D136" s="22"/>
      <c r="E136" s="22"/>
      <c r="F136" s="22"/>
      <c r="G136" s="21"/>
      <c r="H136" s="21"/>
      <c r="I136" s="21"/>
      <c r="J136" s="21"/>
      <c r="K136" s="21"/>
      <c r="L136" s="21"/>
      <c r="M136" s="21"/>
      <c r="N136" s="21"/>
      <c r="O136" s="21"/>
    </row>
    <row r="137" spans="2:19" x14ac:dyDescent="0.2">
      <c r="B137" s="27"/>
      <c r="C137" s="22"/>
      <c r="D137" s="22"/>
      <c r="E137" s="22"/>
      <c r="F137" s="22"/>
      <c r="G137" s="21"/>
      <c r="H137" s="21"/>
      <c r="I137" s="21"/>
      <c r="J137" s="21"/>
      <c r="K137" s="21"/>
      <c r="L137" s="21"/>
      <c r="M137" s="21"/>
      <c r="N137" s="21"/>
      <c r="O137" s="21"/>
      <c r="P137" s="2"/>
      <c r="S137" s="1"/>
    </row>
    <row r="138" spans="2:19" hidden="1" x14ac:dyDescent="0.2">
      <c r="B138" s="22" t="s">
        <v>26</v>
      </c>
      <c r="C138" s="22"/>
      <c r="D138" s="22"/>
      <c r="E138" s="22"/>
      <c r="F138" s="22"/>
      <c r="G138" s="21"/>
      <c r="H138" s="21"/>
      <c r="I138" s="21"/>
      <c r="J138" s="21"/>
      <c r="K138" s="21"/>
      <c r="L138" s="21"/>
      <c r="M138" s="21"/>
      <c r="N138" s="21"/>
      <c r="O138" s="21"/>
      <c r="P138" s="2"/>
      <c r="S138" s="1"/>
    </row>
    <row r="139" spans="2:19" hidden="1" x14ac:dyDescent="0.2">
      <c r="B139" s="25" t="s">
        <v>34</v>
      </c>
      <c r="C139" s="22"/>
      <c r="D139" s="22"/>
      <c r="E139" s="22"/>
      <c r="F139" s="22"/>
      <c r="G139" s="21"/>
      <c r="H139" s="21"/>
      <c r="I139" s="21"/>
      <c r="J139" s="21"/>
      <c r="K139" s="21"/>
      <c r="L139" s="21"/>
      <c r="M139" s="21"/>
      <c r="N139" s="21"/>
      <c r="O139" s="21"/>
      <c r="P139" s="2"/>
      <c r="S139" s="1"/>
    </row>
    <row r="140" spans="2:19" hidden="1" x14ac:dyDescent="0.2">
      <c r="B140" s="25" t="s">
        <v>83</v>
      </c>
      <c r="C140" s="22"/>
      <c r="D140" s="22"/>
      <c r="E140" s="22"/>
      <c r="F140" s="22"/>
      <c r="G140" s="21"/>
      <c r="H140" s="21"/>
      <c r="I140" s="21"/>
      <c r="J140" s="21"/>
      <c r="K140" s="21"/>
      <c r="L140" s="21"/>
      <c r="M140" s="21"/>
      <c r="N140" s="21"/>
      <c r="O140" s="21"/>
      <c r="P140" s="2"/>
      <c r="S140" s="1"/>
    </row>
    <row r="141" spans="2:19" hidden="1" x14ac:dyDescent="0.2">
      <c r="B141" s="25" t="s">
        <v>27</v>
      </c>
      <c r="C141" s="22"/>
      <c r="D141" s="22"/>
      <c r="E141" s="22"/>
      <c r="F141" s="22"/>
      <c r="G141" s="21"/>
      <c r="H141" s="21"/>
      <c r="I141" s="21"/>
      <c r="J141" s="21"/>
      <c r="K141" s="21"/>
      <c r="L141" s="21"/>
      <c r="M141" s="21"/>
      <c r="N141" s="21"/>
      <c r="O141" s="21"/>
      <c r="P141" s="2"/>
      <c r="S141" s="1"/>
    </row>
    <row r="142" spans="2:19" hidden="1" x14ac:dyDescent="0.2">
      <c r="B142" s="25" t="s">
        <v>89</v>
      </c>
      <c r="C142" s="22"/>
      <c r="D142" s="22"/>
      <c r="E142" s="22"/>
      <c r="F142" s="22"/>
      <c r="G142" s="21"/>
      <c r="H142" s="21"/>
      <c r="I142" s="21"/>
      <c r="J142" s="21"/>
      <c r="K142" s="21"/>
      <c r="L142" s="21"/>
      <c r="M142" s="21"/>
      <c r="N142" s="21"/>
      <c r="O142" s="21"/>
      <c r="P142" s="2"/>
      <c r="S142" s="1"/>
    </row>
    <row r="143" spans="2:19" hidden="1" x14ac:dyDescent="0.2">
      <c r="B143" s="25" t="s">
        <v>112</v>
      </c>
      <c r="C143" s="22"/>
      <c r="D143" s="22"/>
      <c r="E143" s="22"/>
      <c r="F143" s="22"/>
      <c r="G143" s="21"/>
      <c r="H143" s="21"/>
      <c r="I143" s="21"/>
      <c r="J143" s="21"/>
      <c r="K143" s="21"/>
      <c r="L143" s="21"/>
      <c r="M143" s="21"/>
      <c r="N143" s="21"/>
      <c r="O143" s="21"/>
      <c r="P143" s="2"/>
      <c r="S143" s="1"/>
    </row>
    <row r="144" spans="2:19" hidden="1" x14ac:dyDescent="0.2">
      <c r="B144" s="25" t="s">
        <v>91</v>
      </c>
      <c r="C144" s="22"/>
      <c r="D144" s="22"/>
      <c r="E144" s="22"/>
      <c r="F144" s="22"/>
      <c r="G144" s="21"/>
      <c r="H144" s="21"/>
      <c r="I144" s="21"/>
      <c r="J144" s="21"/>
      <c r="K144" s="21"/>
      <c r="L144" s="21"/>
      <c r="M144" s="21"/>
      <c r="N144" s="21"/>
      <c r="O144" s="21"/>
      <c r="P144" s="2"/>
      <c r="S144" s="1"/>
    </row>
    <row r="145" spans="2:19" hidden="1" x14ac:dyDescent="0.2">
      <c r="B145" s="25" t="s">
        <v>32</v>
      </c>
      <c r="C145" s="22"/>
      <c r="D145" s="22"/>
      <c r="E145" s="22"/>
      <c r="F145" s="22"/>
      <c r="G145" s="21"/>
      <c r="H145" s="21"/>
      <c r="I145" s="21"/>
      <c r="J145" s="21"/>
      <c r="K145" s="21"/>
      <c r="L145" s="21"/>
      <c r="M145" s="21"/>
      <c r="N145" s="21"/>
      <c r="O145" s="21"/>
      <c r="P145" s="2"/>
      <c r="S145" s="1"/>
    </row>
    <row r="146" spans="2:19" hidden="1" x14ac:dyDescent="0.2">
      <c r="B146" s="25" t="s">
        <v>80</v>
      </c>
      <c r="C146" s="22"/>
      <c r="D146" s="22"/>
      <c r="E146" s="22"/>
      <c r="F146" s="22"/>
      <c r="G146" s="21"/>
      <c r="H146" s="21"/>
      <c r="I146" s="21"/>
      <c r="J146" s="21"/>
      <c r="K146" s="21"/>
      <c r="L146" s="21"/>
      <c r="M146" s="21"/>
      <c r="N146" s="21"/>
      <c r="O146" s="21"/>
      <c r="P146" s="2"/>
      <c r="S146" s="1"/>
    </row>
    <row r="147" spans="2:19" hidden="1" x14ac:dyDescent="0.2">
      <c r="B147" s="25" t="s">
        <v>84</v>
      </c>
      <c r="C147" s="22"/>
      <c r="D147" s="22"/>
      <c r="E147" s="22"/>
      <c r="F147" s="22"/>
      <c r="G147" s="21"/>
      <c r="H147" s="21"/>
      <c r="I147" s="21"/>
      <c r="J147" s="21"/>
      <c r="K147" s="21"/>
      <c r="L147" s="21"/>
      <c r="M147" s="21"/>
      <c r="N147" s="21"/>
      <c r="O147" s="21"/>
      <c r="P147" s="2"/>
      <c r="S147" s="1"/>
    </row>
    <row r="148" spans="2:19" ht="25.5" hidden="1" x14ac:dyDescent="0.2">
      <c r="B148" s="31" t="s">
        <v>108</v>
      </c>
      <c r="C148" s="22"/>
      <c r="D148" s="22"/>
      <c r="E148" s="22"/>
      <c r="F148" s="22"/>
      <c r="G148" s="21"/>
      <c r="H148" s="21"/>
      <c r="I148" s="21"/>
      <c r="J148" s="21"/>
      <c r="K148" s="21"/>
      <c r="L148" s="21"/>
      <c r="M148" s="21"/>
      <c r="N148" s="21"/>
      <c r="O148" s="21"/>
      <c r="P148" s="2"/>
    </row>
    <row r="149" spans="2:19" hidden="1" x14ac:dyDescent="0.2">
      <c r="B149" s="25" t="s">
        <v>82</v>
      </c>
      <c r="C149" s="22"/>
      <c r="D149" s="22"/>
      <c r="E149" s="22"/>
      <c r="F149" s="22"/>
      <c r="G149" s="21"/>
      <c r="H149" s="21"/>
      <c r="I149" s="21"/>
      <c r="J149" s="21"/>
      <c r="K149" s="21"/>
      <c r="L149" s="21"/>
      <c r="M149" s="21"/>
      <c r="N149" s="21"/>
      <c r="O149" s="21"/>
      <c r="P149" s="2"/>
    </row>
    <row r="150" spans="2:19" hidden="1" x14ac:dyDescent="0.2">
      <c r="B150" s="25" t="s">
        <v>87</v>
      </c>
      <c r="C150" s="22"/>
      <c r="D150" s="22"/>
      <c r="E150" s="22"/>
      <c r="F150" s="22"/>
      <c r="G150" s="21"/>
      <c r="H150" s="21"/>
      <c r="I150" s="21"/>
      <c r="J150" s="21"/>
      <c r="K150" s="21"/>
      <c r="L150" s="21"/>
      <c r="M150" s="21"/>
      <c r="N150" s="21"/>
      <c r="O150" s="21"/>
      <c r="P150" s="2"/>
    </row>
    <row r="151" spans="2:19" hidden="1" x14ac:dyDescent="0.2">
      <c r="B151" s="25" t="s">
        <v>90</v>
      </c>
      <c r="C151" s="22"/>
      <c r="D151" s="22"/>
      <c r="E151" s="22"/>
      <c r="F151" s="22"/>
      <c r="G151" s="21"/>
      <c r="H151" s="21"/>
      <c r="I151" s="21"/>
      <c r="J151" s="21"/>
      <c r="K151" s="21"/>
      <c r="L151" s="21"/>
      <c r="M151" s="21"/>
      <c r="N151" s="21"/>
      <c r="O151" s="21"/>
      <c r="P151" s="2"/>
    </row>
    <row r="152" spans="2:19" hidden="1" x14ac:dyDescent="0.2">
      <c r="B152" s="25" t="s">
        <v>88</v>
      </c>
      <c r="C152" s="22"/>
      <c r="D152" s="22"/>
      <c r="E152" s="22"/>
      <c r="F152" s="22"/>
      <c r="G152" s="21"/>
      <c r="H152" s="21"/>
      <c r="I152" s="21"/>
      <c r="J152" s="21"/>
      <c r="K152" s="21"/>
      <c r="L152" s="21"/>
      <c r="M152" s="21"/>
      <c r="N152" s="21"/>
      <c r="O152" s="21"/>
      <c r="P152" s="2"/>
    </row>
    <row r="153" spans="2:19" hidden="1" x14ac:dyDescent="0.2">
      <c r="B153" s="25" t="s">
        <v>85</v>
      </c>
      <c r="C153" s="22"/>
      <c r="D153" s="22"/>
      <c r="E153" s="22"/>
      <c r="F153" s="22"/>
      <c r="G153" s="21"/>
      <c r="H153" s="21"/>
      <c r="I153" s="21"/>
      <c r="J153" s="21"/>
      <c r="K153" s="21"/>
      <c r="L153" s="21"/>
      <c r="M153" s="21"/>
      <c r="N153" s="21"/>
      <c r="O153" s="21"/>
      <c r="P153" s="2"/>
    </row>
    <row r="154" spans="2:19" hidden="1" x14ac:dyDescent="0.2">
      <c r="B154" s="25" t="s">
        <v>78</v>
      </c>
      <c r="C154" s="22"/>
      <c r="D154" s="22"/>
      <c r="E154" s="22"/>
      <c r="F154" s="22"/>
      <c r="G154" s="21"/>
      <c r="H154" s="21"/>
      <c r="I154" s="21"/>
      <c r="J154" s="21"/>
      <c r="K154" s="21"/>
      <c r="L154" s="21"/>
      <c r="M154" s="21"/>
      <c r="N154" s="21"/>
      <c r="O154" s="21"/>
      <c r="P154" s="2"/>
    </row>
    <row r="155" spans="2:19" hidden="1" x14ac:dyDescent="0.2">
      <c r="B155" s="25" t="s">
        <v>86</v>
      </c>
      <c r="C155" s="22"/>
      <c r="D155" s="22"/>
      <c r="E155" s="22"/>
      <c r="F155" s="22"/>
      <c r="G155" s="21"/>
      <c r="H155" s="21"/>
      <c r="I155" s="21"/>
      <c r="J155" s="21"/>
      <c r="K155" s="21"/>
      <c r="L155" s="21"/>
      <c r="M155" s="21"/>
      <c r="N155" s="21"/>
      <c r="O155" s="21"/>
      <c r="P155" s="2"/>
    </row>
    <row r="156" spans="2:19" hidden="1" x14ac:dyDescent="0.2">
      <c r="B156" s="25" t="s">
        <v>79</v>
      </c>
      <c r="C156" s="22"/>
      <c r="D156" s="22"/>
      <c r="E156" s="22"/>
      <c r="F156" s="22"/>
      <c r="G156" s="21"/>
      <c r="H156" s="21"/>
      <c r="I156" s="21"/>
      <c r="J156" s="21"/>
      <c r="K156" s="21"/>
      <c r="L156" s="21"/>
      <c r="M156" s="21"/>
      <c r="N156" s="21"/>
      <c r="O156" s="21"/>
      <c r="P156" s="2"/>
    </row>
    <row r="157" spans="2:19" hidden="1" x14ac:dyDescent="0.2">
      <c r="B157" s="25" t="s">
        <v>81</v>
      </c>
      <c r="C157" s="22"/>
      <c r="D157" s="22"/>
      <c r="E157" s="22"/>
      <c r="F157" s="22"/>
      <c r="G157" s="21"/>
      <c r="H157" s="21"/>
      <c r="I157" s="21"/>
      <c r="J157" s="21"/>
      <c r="K157" s="21"/>
      <c r="L157" s="21"/>
      <c r="M157" s="21"/>
      <c r="N157" s="21"/>
      <c r="O157" s="21"/>
      <c r="P157" s="2"/>
    </row>
    <row r="158" spans="2:19" hidden="1" x14ac:dyDescent="0.2">
      <c r="B158" s="25" t="s">
        <v>30</v>
      </c>
      <c r="C158" s="22"/>
      <c r="D158" s="22"/>
      <c r="E158" s="22"/>
      <c r="F158" s="22"/>
      <c r="G158" s="21"/>
      <c r="H158" s="21"/>
      <c r="I158" s="21"/>
      <c r="J158" s="21"/>
      <c r="K158" s="21"/>
      <c r="L158" s="21"/>
      <c r="M158" s="21"/>
      <c r="N158" s="21"/>
      <c r="O158" s="21"/>
      <c r="P158" s="2"/>
    </row>
    <row r="159" spans="2:19" hidden="1" x14ac:dyDescent="0.2">
      <c r="B159" s="25" t="s">
        <v>33</v>
      </c>
      <c r="C159" s="22"/>
      <c r="D159" s="22"/>
      <c r="E159" s="22"/>
      <c r="F159" s="22"/>
      <c r="G159" s="21"/>
      <c r="H159" s="21"/>
      <c r="I159" s="21"/>
      <c r="J159" s="21"/>
      <c r="K159" s="21"/>
      <c r="L159" s="21"/>
      <c r="M159" s="21"/>
      <c r="N159" s="21"/>
      <c r="O159" s="21"/>
      <c r="P159" s="2"/>
    </row>
    <row r="160" spans="2:19" hidden="1" x14ac:dyDescent="0.2">
      <c r="B160" s="25" t="s">
        <v>29</v>
      </c>
      <c r="C160" s="22"/>
      <c r="D160" s="22"/>
      <c r="E160" s="22"/>
      <c r="F160" s="22"/>
      <c r="G160" s="21"/>
      <c r="H160" s="21"/>
      <c r="I160" s="21"/>
      <c r="J160" s="21"/>
      <c r="K160" s="21"/>
      <c r="L160" s="21"/>
      <c r="M160" s="21"/>
      <c r="N160" s="21"/>
      <c r="O160" s="21"/>
      <c r="P160" s="2"/>
    </row>
    <row r="161" spans="2:16" hidden="1" x14ac:dyDescent="0.2">
      <c r="B161" s="25" t="s">
        <v>31</v>
      </c>
      <c r="C161" s="22"/>
      <c r="D161" s="22"/>
      <c r="E161" s="22"/>
      <c r="F161" s="22"/>
      <c r="G161" s="21"/>
      <c r="H161" s="21"/>
      <c r="I161" s="21"/>
      <c r="J161" s="21"/>
      <c r="K161" s="21"/>
      <c r="L161" s="21"/>
      <c r="M161" s="21"/>
      <c r="N161" s="21"/>
      <c r="O161" s="21"/>
      <c r="P161" s="2"/>
    </row>
    <row r="162" spans="2:16" hidden="1" x14ac:dyDescent="0.2">
      <c r="B162" s="25" t="s">
        <v>64</v>
      </c>
      <c r="C162" s="22"/>
      <c r="D162" s="22"/>
      <c r="E162" s="22"/>
      <c r="F162" s="22"/>
      <c r="G162" s="21"/>
      <c r="H162" s="21"/>
      <c r="I162" s="21"/>
      <c r="J162" s="21"/>
      <c r="K162" s="21"/>
      <c r="L162" s="21"/>
      <c r="M162" s="21"/>
      <c r="N162" s="21"/>
      <c r="O162" s="21"/>
      <c r="P162" s="2"/>
    </row>
    <row r="163" spans="2:16" hidden="1" x14ac:dyDescent="0.2">
      <c r="B163" s="25" t="s">
        <v>63</v>
      </c>
      <c r="C163" s="22"/>
      <c r="D163" s="22"/>
      <c r="E163" s="22"/>
      <c r="F163" s="22"/>
      <c r="G163" s="21"/>
      <c r="H163" s="21"/>
      <c r="I163" s="21"/>
      <c r="J163" s="21"/>
      <c r="K163" s="21"/>
      <c r="L163" s="21"/>
      <c r="M163" s="21"/>
      <c r="N163" s="21"/>
      <c r="O163" s="21"/>
      <c r="P163" s="2"/>
    </row>
    <row r="164" spans="2:16" hidden="1" x14ac:dyDescent="0.2">
      <c r="B164" s="25" t="s">
        <v>28</v>
      </c>
      <c r="C164" s="22"/>
      <c r="D164" s="22"/>
      <c r="E164" s="22"/>
      <c r="F164" s="22"/>
      <c r="G164" s="21"/>
      <c r="H164" s="21"/>
      <c r="I164" s="21"/>
      <c r="J164" s="21"/>
      <c r="K164" s="21"/>
      <c r="L164" s="21"/>
      <c r="M164" s="21"/>
      <c r="N164" s="21"/>
      <c r="O164" s="21"/>
      <c r="P164" s="2"/>
    </row>
    <row r="165" spans="2:16" hidden="1" x14ac:dyDescent="0.2">
      <c r="B165" s="25" t="s">
        <v>62</v>
      </c>
      <c r="C165" s="22"/>
      <c r="D165" s="22"/>
      <c r="E165" s="22"/>
      <c r="F165" s="22"/>
      <c r="G165" s="21"/>
      <c r="H165" s="21"/>
      <c r="I165" s="21"/>
      <c r="J165" s="21"/>
      <c r="K165" s="21"/>
      <c r="L165" s="21"/>
      <c r="M165" s="21"/>
      <c r="N165" s="21"/>
      <c r="O165" s="21"/>
      <c r="P165" s="2"/>
    </row>
    <row r="166" spans="2:16" x14ac:dyDescent="0.2">
      <c r="B166" s="22"/>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x14ac:dyDescent="0.2">
      <c r="B168" s="22"/>
      <c r="C168" s="22"/>
      <c r="D168" s="22"/>
      <c r="E168" s="22"/>
      <c r="F168" s="22"/>
      <c r="G168" s="21"/>
      <c r="H168" s="21"/>
      <c r="I168" s="21"/>
      <c r="J168" s="21"/>
      <c r="K168" s="21"/>
      <c r="L168" s="21"/>
      <c r="M168" s="21"/>
      <c r="N168" s="21"/>
      <c r="O168" s="21"/>
      <c r="P168" s="2"/>
    </row>
    <row r="169" spans="2:16" hidden="1" x14ac:dyDescent="0.2">
      <c r="B169" s="22" t="s">
        <v>109</v>
      </c>
      <c r="C169" s="22"/>
      <c r="D169" s="22"/>
      <c r="E169" s="22"/>
      <c r="F169" s="22"/>
      <c r="G169" s="21"/>
      <c r="H169" s="21"/>
      <c r="I169" s="21"/>
      <c r="J169" s="21"/>
      <c r="K169" s="21"/>
      <c r="L169" s="21"/>
      <c r="M169" s="21"/>
      <c r="N169" s="21"/>
      <c r="O169" s="21"/>
      <c r="P169" s="2"/>
    </row>
    <row r="170" spans="2:16" hidden="1" x14ac:dyDescent="0.2">
      <c r="B170" s="25" t="s">
        <v>44</v>
      </c>
      <c r="C170" s="22"/>
      <c r="D170" s="22"/>
      <c r="E170" s="22"/>
      <c r="F170" s="22"/>
      <c r="G170" s="21"/>
      <c r="H170" s="21"/>
      <c r="I170" s="21"/>
      <c r="J170" s="21"/>
      <c r="K170" s="21"/>
      <c r="L170" s="21"/>
      <c r="M170" s="21"/>
      <c r="N170" s="21"/>
      <c r="O170" s="21"/>
    </row>
    <row r="171" spans="2:16" hidden="1" x14ac:dyDescent="0.2">
      <c r="B171" s="25" t="s">
        <v>55</v>
      </c>
      <c r="C171" s="22"/>
      <c r="D171" s="22"/>
      <c r="E171" s="22"/>
      <c r="F171" s="22"/>
      <c r="G171" s="21"/>
      <c r="H171" s="21"/>
      <c r="I171" s="21"/>
      <c r="J171" s="21"/>
      <c r="K171" s="21"/>
      <c r="L171" s="21"/>
      <c r="M171" s="21"/>
      <c r="N171" s="21"/>
      <c r="O171" s="21"/>
    </row>
    <row r="172" spans="2:16" x14ac:dyDescent="0.2">
      <c r="B172" s="21"/>
      <c r="C172" s="22"/>
      <c r="D172" s="22"/>
      <c r="E172" s="22"/>
      <c r="F172" s="22"/>
      <c r="G172" s="21"/>
      <c r="H172" s="21"/>
      <c r="I172" s="21"/>
      <c r="J172" s="21"/>
      <c r="K172" s="21"/>
      <c r="L172" s="21"/>
      <c r="M172" s="21"/>
      <c r="N172" s="21"/>
      <c r="O172" s="21"/>
    </row>
    <row r="173" spans="2:16" x14ac:dyDescent="0.2">
      <c r="B173" s="32"/>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x14ac:dyDescent="0.2">
      <c r="B177" s="32"/>
      <c r="C177" s="22"/>
      <c r="D177" s="22"/>
      <c r="E177" s="22"/>
      <c r="F177" s="22"/>
      <c r="G177" s="21"/>
      <c r="H177" s="21"/>
      <c r="I177" s="21"/>
      <c r="J177" s="21"/>
      <c r="K177" s="21"/>
      <c r="L177" s="21"/>
      <c r="M177" s="21"/>
      <c r="N177" s="21"/>
      <c r="O177" s="21"/>
    </row>
    <row r="178" spans="2:15" s="2" customFormat="1" ht="25.5" hidden="1" x14ac:dyDescent="0.2">
      <c r="B178" s="27" t="s">
        <v>114</v>
      </c>
      <c r="C178" s="22"/>
      <c r="D178" s="22"/>
      <c r="E178" s="22"/>
      <c r="F178" s="22"/>
      <c r="G178" s="22"/>
      <c r="H178" s="22"/>
      <c r="I178" s="22"/>
      <c r="J178" s="22"/>
      <c r="K178" s="22"/>
      <c r="L178" s="22"/>
      <c r="M178" s="22"/>
      <c r="N178" s="22"/>
      <c r="O178" s="22"/>
    </row>
    <row r="179" spans="2:15" s="2" customFormat="1" hidden="1" x14ac:dyDescent="0.2">
      <c r="B179" s="28" t="s">
        <v>113</v>
      </c>
      <c r="C179" s="22"/>
      <c r="D179" s="22"/>
      <c r="E179" s="22"/>
      <c r="F179" s="22"/>
      <c r="G179" s="22"/>
      <c r="H179" s="22"/>
      <c r="I179" s="22"/>
      <c r="J179" s="22"/>
      <c r="K179" s="22"/>
      <c r="L179" s="22"/>
      <c r="M179" s="22"/>
      <c r="N179" s="22"/>
      <c r="O179" s="22"/>
    </row>
    <row r="180" spans="2:15" s="2" customFormat="1" ht="38.25" hidden="1" x14ac:dyDescent="0.2">
      <c r="B180" s="33" t="s">
        <v>52</v>
      </c>
    </row>
    <row r="181" spans="2:15" s="2" customFormat="1" ht="51" hidden="1" x14ac:dyDescent="0.2">
      <c r="B181" s="33" t="s">
        <v>103</v>
      </c>
    </row>
    <row r="182" spans="2:15" s="2" customFormat="1" ht="51" hidden="1" x14ac:dyDescent="0.2">
      <c r="B182" s="33" t="s">
        <v>104</v>
      </c>
    </row>
    <row r="183" spans="2:15" s="2" customFormat="1" ht="76.5" hidden="1" x14ac:dyDescent="0.2">
      <c r="B183" s="33" t="s">
        <v>105</v>
      </c>
    </row>
    <row r="184" spans="2:15" s="2" customFormat="1" ht="63.75" hidden="1" x14ac:dyDescent="0.2">
      <c r="B184" s="33" t="s">
        <v>106</v>
      </c>
    </row>
    <row r="185" spans="2:15" s="2" customFormat="1" ht="38.25" hidden="1" x14ac:dyDescent="0.2">
      <c r="B185" s="33" t="s">
        <v>107</v>
      </c>
    </row>
    <row r="186" spans="2:15" s="2" customFormat="1" ht="38.25" hidden="1" x14ac:dyDescent="0.2">
      <c r="B186" s="33" t="s">
        <v>92</v>
      </c>
    </row>
    <row r="187" spans="2:15" s="2" customFormat="1" hidden="1" x14ac:dyDescent="0.2">
      <c r="B187" s="33" t="s">
        <v>65</v>
      </c>
    </row>
  </sheetData>
  <mergeCells count="59">
    <mergeCell ref="C76:P76"/>
    <mergeCell ref="C77:P77"/>
    <mergeCell ref="A67:Q67"/>
    <mergeCell ref="B68:B75"/>
    <mergeCell ref="C68:P68"/>
    <mergeCell ref="C69:P69"/>
    <mergeCell ref="C70:P70"/>
    <mergeCell ref="C71:P71"/>
    <mergeCell ref="C72:P72"/>
    <mergeCell ref="C73:P73"/>
    <mergeCell ref="C74:P74"/>
    <mergeCell ref="C75:P75"/>
    <mergeCell ref="B51:P66"/>
    <mergeCell ref="C36:P36"/>
    <mergeCell ref="B38:P38"/>
    <mergeCell ref="C39:G39"/>
    <mergeCell ref="H39:L39"/>
    <mergeCell ref="M39:P39"/>
    <mergeCell ref="C40:G40"/>
    <mergeCell ref="H40:L40"/>
    <mergeCell ref="M40:P41"/>
    <mergeCell ref="C41:G41"/>
    <mergeCell ref="H41:L41"/>
    <mergeCell ref="B43:P43"/>
    <mergeCell ref="B45:B48"/>
    <mergeCell ref="B50:P50"/>
    <mergeCell ref="B35:P35"/>
    <mergeCell ref="C26:P26"/>
    <mergeCell ref="B27:P27"/>
    <mergeCell ref="D28:G28"/>
    <mergeCell ref="H28:J28"/>
    <mergeCell ref="K28:M28"/>
    <mergeCell ref="N28:O28"/>
    <mergeCell ref="C30:P30"/>
    <mergeCell ref="B31:P31"/>
    <mergeCell ref="C32:P32"/>
    <mergeCell ref="B33:P33"/>
    <mergeCell ref="C34:P34"/>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conditionalFormatting sqref="P48">
    <cfRule type="cellIs" dxfId="7" priority="1" stopIfTrue="1" operator="equal">
      <formula>"0"</formula>
    </cfRule>
    <cfRule type="cellIs" dxfId="6" priority="2" stopIfTrue="1" operator="lessThanOrEqual">
      <formula>$S$5</formula>
    </cfRule>
    <cfRule type="cellIs" dxfId="5" priority="3" stopIfTrue="1" operator="greaterThanOrEqual">
      <formula>$S$2</formula>
    </cfRule>
    <cfRule type="cellIs" dxfId="4" priority="4" stopIfTrue="1" operator="between">
      <formula>$S$4</formula>
      <formula>$S$3</formula>
    </cfRule>
  </conditionalFormatting>
  <dataValidations count="6">
    <dataValidation type="list" allowBlank="1" showInputMessage="1" showErrorMessage="1" sqref="C18:P18" xr:uid="{F2219D05-BF94-431A-ABB0-548BDBE36685}">
      <formula1>$B$128:$B$134</formula1>
    </dataValidation>
    <dataValidation type="list" allowBlank="1" showInputMessage="1" showErrorMessage="1" sqref="C32:P32 C36:P36 C34:P34" xr:uid="{4F1BA11A-7FBC-4E26-8FAE-F2937B40F24F}">
      <formula1>$Q$102:$Q$107</formula1>
    </dataValidation>
    <dataValidation type="list" allowBlank="1" showInputMessage="1" showErrorMessage="1" sqref="N10:P10" xr:uid="{780E3AE0-C3AB-428D-8071-0D49619E0742}">
      <formula1>"Economicos,Eficiencia,Eficacia, Efectividad,Calidad"</formula1>
    </dataValidation>
    <dataValidation type="list" allowBlank="1" showInputMessage="1" showErrorMessage="1" sqref="C10:I10" xr:uid="{398939BA-44C9-4DB0-9C25-A1AFC263E6C8}">
      <formula1>"2024,2025,2026,2027,2028,2029"</formula1>
    </dataValidation>
    <dataValidation type="list" allowBlank="1" showInputMessage="1" showErrorMessage="1" sqref="C12:P12" xr:uid="{A7B7A921-ABD6-4F4A-B371-6CDFAF2E5DC4}">
      <formula1>$B$139:$B$165</formula1>
    </dataValidation>
    <dataValidation type="list" allowBlank="1" showInputMessage="1" showErrorMessage="1" sqref="C77:P77" xr:uid="{29A507E5-EDF4-47DA-B7BD-E798D790B68D}">
      <formula1>$B$170:$B$171</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FFAE1-74CA-4736-94AD-4B5196A2C2D1}">
  <dimension ref="B2:V150"/>
  <sheetViews>
    <sheetView topLeftCell="A7" zoomScale="70" zoomScaleNormal="70" workbookViewId="0">
      <selection activeCell="K23" sqref="K23"/>
    </sheetView>
  </sheetViews>
  <sheetFormatPr baseColWidth="10" defaultRowHeight="30" customHeight="1" x14ac:dyDescent="0.2"/>
  <cols>
    <col min="1" max="1" width="7.7109375" style="8" customWidth="1"/>
    <col min="2" max="2" width="28.5703125" style="45" customWidth="1"/>
    <col min="3" max="3" width="27" style="8" bestFit="1" customWidth="1"/>
    <col min="4" max="4" width="20.140625" style="8" bestFit="1" customWidth="1"/>
    <col min="5" max="5" width="15.7109375" style="8" customWidth="1"/>
    <col min="6" max="6" width="19.5703125" style="8" bestFit="1" customWidth="1"/>
    <col min="7" max="7" width="15.7109375" style="8" customWidth="1"/>
    <col min="8" max="8" width="23.28515625" style="8" bestFit="1" customWidth="1"/>
    <col min="9" max="9" width="15.7109375" style="8" customWidth="1"/>
    <col min="10" max="10" width="21.7109375" style="8" bestFit="1" customWidth="1"/>
    <col min="11" max="11" width="15.7109375" style="8" customWidth="1"/>
    <col min="12" max="12" width="18.140625" style="8" bestFit="1" customWidth="1"/>
    <col min="13" max="13" width="5.28515625" style="8" customWidth="1"/>
    <col min="14" max="14" width="10.7109375" style="8" customWidth="1"/>
    <col min="15" max="15" width="27.5703125" style="8" bestFit="1" customWidth="1"/>
    <col min="16" max="18" width="11.42578125" style="8"/>
    <col min="19" max="19" width="11.42578125" style="2" hidden="1" customWidth="1"/>
    <col min="20" max="16384" width="11.42578125" style="8"/>
  </cols>
  <sheetData>
    <row r="2" spans="2:22" ht="30" customHeight="1" x14ac:dyDescent="0.25">
      <c r="B2" s="270"/>
      <c r="C2" s="271" t="s">
        <v>35</v>
      </c>
      <c r="D2" s="272"/>
      <c r="E2" s="272"/>
      <c r="F2" s="272"/>
      <c r="G2" s="272"/>
      <c r="H2" s="272"/>
      <c r="I2" s="272"/>
      <c r="J2" s="272"/>
      <c r="K2" s="272"/>
      <c r="L2" s="272"/>
      <c r="M2" s="273"/>
      <c r="N2" s="274" t="s">
        <v>36</v>
      </c>
      <c r="O2" s="274"/>
      <c r="P2" s="35"/>
      <c r="Q2" s="35"/>
      <c r="T2" s="35"/>
      <c r="U2" s="35"/>
      <c r="V2" s="35"/>
    </row>
    <row r="3" spans="2:22" ht="30" customHeight="1" x14ac:dyDescent="0.25">
      <c r="B3" s="270"/>
      <c r="C3" s="271" t="s">
        <v>56</v>
      </c>
      <c r="D3" s="272"/>
      <c r="E3" s="272"/>
      <c r="F3" s="272"/>
      <c r="G3" s="272"/>
      <c r="H3" s="272"/>
      <c r="I3" s="272"/>
      <c r="J3" s="272"/>
      <c r="K3" s="272"/>
      <c r="L3" s="272"/>
      <c r="M3" s="273"/>
      <c r="N3" s="274" t="s">
        <v>110</v>
      </c>
      <c r="O3" s="274"/>
      <c r="P3" s="35"/>
      <c r="Q3" s="35"/>
      <c r="S3" s="3">
        <v>0.8</v>
      </c>
      <c r="T3" s="35"/>
      <c r="U3" s="35"/>
      <c r="V3" s="35"/>
    </row>
    <row r="4" spans="2:22" ht="30" customHeight="1" x14ac:dyDescent="0.25">
      <c r="B4" s="270"/>
      <c r="C4" s="271" t="s">
        <v>57</v>
      </c>
      <c r="D4" s="272"/>
      <c r="E4" s="272"/>
      <c r="F4" s="272"/>
      <c r="G4" s="272"/>
      <c r="H4" s="272"/>
      <c r="I4" s="272"/>
      <c r="J4" s="272"/>
      <c r="K4" s="272"/>
      <c r="L4" s="272"/>
      <c r="M4" s="273"/>
      <c r="N4" s="274" t="s">
        <v>111</v>
      </c>
      <c r="O4" s="274"/>
      <c r="P4" s="35"/>
      <c r="Q4" s="35"/>
      <c r="S4" s="3">
        <v>0.79998999999999998</v>
      </c>
      <c r="T4" s="35"/>
      <c r="U4" s="35"/>
      <c r="V4" s="35"/>
    </row>
    <row r="5" spans="2:22" ht="30" customHeight="1" x14ac:dyDescent="0.25">
      <c r="B5" s="270"/>
      <c r="C5" s="271" t="s">
        <v>58</v>
      </c>
      <c r="D5" s="272"/>
      <c r="E5" s="272"/>
      <c r="F5" s="272"/>
      <c r="G5" s="272"/>
      <c r="H5" s="272"/>
      <c r="I5" s="272"/>
      <c r="J5" s="272"/>
      <c r="K5" s="272"/>
      <c r="L5" s="272"/>
      <c r="M5" s="273"/>
      <c r="N5" s="274" t="s">
        <v>40</v>
      </c>
      <c r="O5" s="274"/>
      <c r="P5" s="36"/>
      <c r="Q5" s="36"/>
      <c r="S5" s="3">
        <v>0.65</v>
      </c>
      <c r="T5" s="36"/>
      <c r="U5" s="36"/>
      <c r="V5" s="36"/>
    </row>
    <row r="6" spans="2:22" ht="18" x14ac:dyDescent="0.25">
      <c r="B6" s="37"/>
      <c r="C6" s="38"/>
      <c r="D6" s="39"/>
      <c r="E6" s="39"/>
      <c r="F6" s="39"/>
      <c r="G6" s="39"/>
      <c r="H6" s="39"/>
      <c r="I6" s="39"/>
      <c r="J6" s="39"/>
      <c r="K6" s="39"/>
      <c r="L6" s="39"/>
      <c r="M6" s="40"/>
      <c r="N6" s="40"/>
      <c r="O6" s="40"/>
      <c r="P6" s="36"/>
      <c r="Q6" s="36"/>
      <c r="S6" s="3">
        <v>0.64999899999999999</v>
      </c>
      <c r="T6" s="36"/>
      <c r="U6" s="36"/>
      <c r="V6" s="36"/>
    </row>
    <row r="7" spans="2:22" ht="21" customHeight="1" x14ac:dyDescent="0.2">
      <c r="B7" s="41" t="s">
        <v>0</v>
      </c>
      <c r="C7" s="281" t="str">
        <f>IF('1. Ejec. pptal'!C12="","",'1. Ejec. pptal'!C12)</f>
        <v>GESTION FINANCIERA Y CONTABLE</v>
      </c>
      <c r="D7" s="281"/>
      <c r="E7" s="281"/>
      <c r="F7" s="281"/>
      <c r="G7" s="281"/>
      <c r="H7" s="281"/>
      <c r="I7" s="281"/>
      <c r="J7" s="281"/>
      <c r="K7" s="281"/>
      <c r="L7" s="281"/>
      <c r="M7" s="281"/>
      <c r="N7" s="281"/>
      <c r="O7" s="281"/>
      <c r="S7" s="3"/>
    </row>
    <row r="8" spans="2:22" ht="11.25" customHeight="1" thickBot="1" x14ac:dyDescent="0.25">
      <c r="B8" s="37"/>
      <c r="C8" s="38"/>
      <c r="D8" s="38"/>
      <c r="E8" s="38"/>
      <c r="F8" s="38"/>
      <c r="G8" s="38"/>
      <c r="H8" s="38"/>
      <c r="I8" s="38"/>
      <c r="J8" s="38"/>
      <c r="K8" s="38"/>
      <c r="L8" s="38"/>
      <c r="M8" s="38"/>
      <c r="N8" s="38"/>
      <c r="O8" s="38"/>
      <c r="S8" s="3"/>
    </row>
    <row r="9" spans="2:22" s="42" customFormat="1" ht="30" customHeight="1" x14ac:dyDescent="0.2">
      <c r="B9" s="110" t="s">
        <v>59</v>
      </c>
      <c r="C9" s="111" t="s">
        <v>20</v>
      </c>
      <c r="D9" s="282" t="str">
        <f>IF('1. Ejec. pptal'!C12="","",'1. Ejec. pptal'!C12)</f>
        <v>GESTION FINANCIERA Y CONTABLE</v>
      </c>
      <c r="E9" s="282"/>
      <c r="F9" s="282"/>
      <c r="G9" s="282"/>
      <c r="H9" s="282"/>
      <c r="I9" s="282"/>
      <c r="J9" s="282"/>
      <c r="K9" s="282"/>
      <c r="L9" s="282"/>
      <c r="M9" s="282" t="s">
        <v>61</v>
      </c>
      <c r="N9" s="282"/>
      <c r="O9" s="283"/>
      <c r="S9" s="2"/>
    </row>
    <row r="10" spans="2:22" s="43" customFormat="1" ht="30" customHeight="1" x14ac:dyDescent="0.2">
      <c r="B10" s="106"/>
      <c r="C10" s="107"/>
      <c r="D10" s="58" t="s">
        <v>236</v>
      </c>
      <c r="E10" s="58" t="s">
        <v>237</v>
      </c>
      <c r="F10" s="58" t="s">
        <v>238</v>
      </c>
      <c r="G10" s="58" t="s">
        <v>239</v>
      </c>
      <c r="H10" s="58" t="s">
        <v>241</v>
      </c>
      <c r="I10" s="58" t="s">
        <v>240</v>
      </c>
      <c r="J10" s="58" t="s">
        <v>242</v>
      </c>
      <c r="K10" s="58" t="s">
        <v>243</v>
      </c>
      <c r="L10" s="58" t="s">
        <v>244</v>
      </c>
      <c r="M10" s="284"/>
      <c r="N10" s="284"/>
      <c r="O10" s="285"/>
      <c r="S10" s="2"/>
    </row>
    <row r="11" spans="2:22" ht="60" customHeight="1" x14ac:dyDescent="0.2">
      <c r="B11" s="349" t="s">
        <v>227</v>
      </c>
      <c r="C11" s="78" t="s">
        <v>231</v>
      </c>
      <c r="D11" s="76">
        <v>11064</v>
      </c>
      <c r="E11" s="354">
        <f>D13-D14</f>
        <v>352</v>
      </c>
      <c r="F11" s="76">
        <v>11125</v>
      </c>
      <c r="G11" s="354">
        <f>F13-F14</f>
        <v>522</v>
      </c>
      <c r="H11" s="76">
        <f>+F14</f>
        <v>12973</v>
      </c>
      <c r="I11" s="354">
        <f>+H13-H14</f>
        <v>233</v>
      </c>
      <c r="J11" s="76">
        <f>+H14</f>
        <v>12845</v>
      </c>
      <c r="K11" s="354">
        <f>J13-J14</f>
        <v>705</v>
      </c>
      <c r="L11" s="77">
        <f>(D11+F11+H11+J11)/4</f>
        <v>12001.75</v>
      </c>
      <c r="M11" s="279" t="s">
        <v>320</v>
      </c>
      <c r="N11" s="279"/>
      <c r="O11" s="280"/>
    </row>
    <row r="12" spans="2:22" ht="104.25" customHeight="1" x14ac:dyDescent="0.2">
      <c r="B12" s="349"/>
      <c r="C12" s="78" t="s">
        <v>232</v>
      </c>
      <c r="D12" s="76">
        <v>413</v>
      </c>
      <c r="E12" s="355"/>
      <c r="F12" s="76">
        <v>2370</v>
      </c>
      <c r="G12" s="355"/>
      <c r="H12" s="76">
        <v>105</v>
      </c>
      <c r="I12" s="355"/>
      <c r="J12" s="76">
        <v>9058</v>
      </c>
      <c r="K12" s="355"/>
      <c r="L12" s="77">
        <f>(D12+F12+H12+J12)/4</f>
        <v>2986.5</v>
      </c>
      <c r="M12" s="279" t="s">
        <v>321</v>
      </c>
      <c r="N12" s="279"/>
      <c r="O12" s="280"/>
    </row>
    <row r="13" spans="2:22" ht="60" customHeight="1" x14ac:dyDescent="0.2">
      <c r="B13" s="349"/>
      <c r="C13" s="78" t="s">
        <v>233</v>
      </c>
      <c r="D13" s="76">
        <v>11477</v>
      </c>
      <c r="E13" s="355"/>
      <c r="F13" s="76">
        <v>13495</v>
      </c>
      <c r="G13" s="355"/>
      <c r="H13" s="76">
        <v>13078</v>
      </c>
      <c r="I13" s="355"/>
      <c r="J13" s="76">
        <f>+J12+J11</f>
        <v>21903</v>
      </c>
      <c r="K13" s="355"/>
      <c r="L13" s="77">
        <f>(D13+F13+H13+J13)/4</f>
        <v>14988.25</v>
      </c>
      <c r="M13" s="351" t="s">
        <v>322</v>
      </c>
      <c r="N13" s="352"/>
      <c r="O13" s="353"/>
    </row>
    <row r="14" spans="2:22" ht="60" customHeight="1" x14ac:dyDescent="0.2">
      <c r="B14" s="349"/>
      <c r="C14" s="78" t="s">
        <v>234</v>
      </c>
      <c r="D14" s="76">
        <v>11125</v>
      </c>
      <c r="E14" s="355"/>
      <c r="F14" s="76">
        <v>12973</v>
      </c>
      <c r="G14" s="355"/>
      <c r="H14" s="76">
        <v>12845</v>
      </c>
      <c r="I14" s="355"/>
      <c r="J14" s="76">
        <v>21198</v>
      </c>
      <c r="K14" s="355"/>
      <c r="L14" s="77">
        <f>(D14+F14+H14+J14)/4</f>
        <v>14535.25</v>
      </c>
      <c r="M14" s="279" t="s">
        <v>327</v>
      </c>
      <c r="N14" s="279"/>
      <c r="O14" s="280"/>
    </row>
    <row r="15" spans="2:22" ht="69" customHeight="1" thickBot="1" x14ac:dyDescent="0.25">
      <c r="B15" s="350"/>
      <c r="C15" s="75" t="s">
        <v>235</v>
      </c>
      <c r="D15" s="64">
        <f>E11/D14</f>
        <v>3.1640449438202246E-2</v>
      </c>
      <c r="E15" s="356"/>
      <c r="F15" s="64">
        <f>G11/F14</f>
        <v>4.0237416172049643E-2</v>
      </c>
      <c r="G15" s="356"/>
      <c r="H15" s="64">
        <f>I11/H14</f>
        <v>1.8139353834176721E-2</v>
      </c>
      <c r="I15" s="356"/>
      <c r="J15" s="94">
        <f>K11/J14</f>
        <v>3.325785451457685E-2</v>
      </c>
      <c r="K15" s="356"/>
      <c r="L15" s="125">
        <f>(D15+F15+H15+J15)/4</f>
        <v>3.0818768489751368E-2</v>
      </c>
      <c r="M15" s="277"/>
      <c r="N15" s="277"/>
      <c r="O15" s="278"/>
    </row>
    <row r="16" spans="2:22" ht="30" customHeight="1" x14ac:dyDescent="0.2">
      <c r="D16" s="46"/>
      <c r="E16" s="46"/>
      <c r="F16" s="46"/>
      <c r="G16" s="46"/>
      <c r="H16" s="46"/>
      <c r="I16" s="46"/>
      <c r="J16" s="46"/>
      <c r="K16" s="46"/>
      <c r="L16" s="46"/>
    </row>
    <row r="70" spans="19:19" ht="30" customHeight="1" x14ac:dyDescent="0.2">
      <c r="S70" s="19"/>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row r="147" spans="19:19" ht="30" customHeight="1" x14ac:dyDescent="0.2">
      <c r="S147" s="1"/>
    </row>
    <row r="148" spans="19:19" ht="30" customHeight="1" x14ac:dyDescent="0.2">
      <c r="S148" s="1"/>
    </row>
    <row r="149" spans="19:19" ht="30" customHeight="1" x14ac:dyDescent="0.2">
      <c r="S149" s="1"/>
    </row>
    <row r="150" spans="19:19" ht="30" customHeight="1" x14ac:dyDescent="0.2">
      <c r="S150" s="1"/>
    </row>
  </sheetData>
  <mergeCells count="22">
    <mergeCell ref="C7:O7"/>
    <mergeCell ref="D9:L9"/>
    <mergeCell ref="M9:O10"/>
    <mergeCell ref="B11:B15"/>
    <mergeCell ref="M11:O11"/>
    <mergeCell ref="M12:O12"/>
    <mergeCell ref="M14:O14"/>
    <mergeCell ref="M15:O15"/>
    <mergeCell ref="M13:O13"/>
    <mergeCell ref="E11:E15"/>
    <mergeCell ref="G11:G15"/>
    <mergeCell ref="I11:I15"/>
    <mergeCell ref="K11:K15"/>
    <mergeCell ref="B2:B5"/>
    <mergeCell ref="C2:M2"/>
    <mergeCell ref="N2:O2"/>
    <mergeCell ref="C3:M3"/>
    <mergeCell ref="N3:O3"/>
    <mergeCell ref="C4:M4"/>
    <mergeCell ref="N4:O4"/>
    <mergeCell ref="C5:M5"/>
    <mergeCell ref="N5:O5"/>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CA9E3-DCB6-4B9F-A3F4-9D779CDFECEC}">
  <dimension ref="A1:S187"/>
  <sheetViews>
    <sheetView topLeftCell="A41" zoomScale="80" zoomScaleNormal="80" workbookViewId="0">
      <selection activeCell="C75" sqref="C75:P75"/>
    </sheetView>
  </sheetViews>
  <sheetFormatPr baseColWidth="10" defaultRowHeight="12.75" x14ac:dyDescent="0.2"/>
  <cols>
    <col min="1" max="1" width="3" style="1" customWidth="1"/>
    <col min="2" max="2" width="30" style="1" customWidth="1"/>
    <col min="3" max="3" width="18.7109375" style="1" customWidth="1"/>
    <col min="4" max="4" width="7.7109375" style="1" customWidth="1"/>
    <col min="5" max="5" width="8.7109375" style="1" customWidth="1"/>
    <col min="6" max="6" width="10.85546875" style="1" customWidth="1"/>
    <col min="7" max="7" width="9.42578125" style="1" customWidth="1"/>
    <col min="8" max="8" width="9.85546875" style="1" customWidth="1"/>
    <col min="9" max="9" width="10.85546875" style="1" bestFit="1" customWidth="1"/>
    <col min="10" max="10" width="7.5703125" style="1" customWidth="1"/>
    <col min="11" max="11" width="7.85546875" style="1" customWidth="1"/>
    <col min="12" max="12" width="10.85546875" style="1" bestFit="1" customWidth="1"/>
    <col min="13" max="13" width="8.42578125" style="1" customWidth="1"/>
    <col min="14" max="14" width="8" style="1" customWidth="1"/>
    <col min="15" max="15" width="11" style="1" customWidth="1"/>
    <col min="16" max="16" width="32.5703125" style="1" customWidth="1"/>
    <col min="17" max="18" width="11.7109375" style="1" customWidth="1"/>
    <col min="19" max="19" width="11.42578125" style="2" hidden="1" customWidth="1"/>
    <col min="20" max="16384" width="11.42578125" style="1"/>
  </cols>
  <sheetData>
    <row r="1" spans="2:19" ht="13.5" thickBot="1" x14ac:dyDescent="0.25"/>
    <row r="2" spans="2:19" ht="16.5" customHeight="1" x14ac:dyDescent="0.2">
      <c r="B2" s="134"/>
      <c r="C2" s="137" t="s">
        <v>35</v>
      </c>
      <c r="D2" s="138"/>
      <c r="E2" s="138"/>
      <c r="F2" s="138"/>
      <c r="G2" s="138"/>
      <c r="H2" s="138"/>
      <c r="I2" s="138"/>
      <c r="J2" s="138"/>
      <c r="K2" s="138"/>
      <c r="L2" s="138"/>
      <c r="M2" s="139"/>
      <c r="N2" s="140" t="s">
        <v>101</v>
      </c>
      <c r="O2" s="141"/>
      <c r="P2" s="142"/>
      <c r="S2" s="3">
        <v>0.8</v>
      </c>
    </row>
    <row r="3" spans="2:19" ht="15.75" customHeight="1" x14ac:dyDescent="0.2">
      <c r="B3" s="135"/>
      <c r="C3" s="143" t="s">
        <v>37</v>
      </c>
      <c r="D3" s="144"/>
      <c r="E3" s="144"/>
      <c r="F3" s="144"/>
      <c r="G3" s="144"/>
      <c r="H3" s="144"/>
      <c r="I3" s="144"/>
      <c r="J3" s="144"/>
      <c r="K3" s="144"/>
      <c r="L3" s="144"/>
      <c r="M3" s="145"/>
      <c r="N3" s="146" t="s">
        <v>110</v>
      </c>
      <c r="O3" s="147"/>
      <c r="P3" s="148"/>
      <c r="S3" s="3">
        <v>0.79998999999999998</v>
      </c>
    </row>
    <row r="4" spans="2:19" ht="15.75" customHeight="1" x14ac:dyDescent="0.2">
      <c r="B4" s="135"/>
      <c r="C4" s="143" t="s">
        <v>38</v>
      </c>
      <c r="D4" s="144"/>
      <c r="E4" s="144"/>
      <c r="F4" s="144"/>
      <c r="G4" s="144"/>
      <c r="H4" s="144"/>
      <c r="I4" s="144"/>
      <c r="J4" s="144"/>
      <c r="K4" s="144"/>
      <c r="L4" s="144"/>
      <c r="M4" s="145"/>
      <c r="N4" s="146" t="s">
        <v>102</v>
      </c>
      <c r="O4" s="147"/>
      <c r="P4" s="148"/>
      <c r="S4" s="3">
        <v>0.65</v>
      </c>
    </row>
    <row r="5" spans="2:19" ht="16.5" customHeight="1" thickBot="1" x14ac:dyDescent="0.25">
      <c r="B5" s="136"/>
      <c r="C5" s="149" t="s">
        <v>39</v>
      </c>
      <c r="D5" s="150"/>
      <c r="E5" s="150"/>
      <c r="F5" s="150"/>
      <c r="G5" s="150"/>
      <c r="H5" s="150"/>
      <c r="I5" s="150"/>
      <c r="J5" s="150"/>
      <c r="K5" s="150"/>
      <c r="L5" s="150"/>
      <c r="M5" s="151"/>
      <c r="N5" s="152" t="s">
        <v>40</v>
      </c>
      <c r="O5" s="153"/>
      <c r="P5" s="154"/>
      <c r="S5" s="3">
        <v>0.64999899999999999</v>
      </c>
    </row>
    <row r="6" spans="2:19" ht="3" customHeight="1" thickBot="1" x14ac:dyDescent="0.25">
      <c r="S6" s="3"/>
    </row>
    <row r="7" spans="2:19" x14ac:dyDescent="0.2">
      <c r="B7" s="160" t="s">
        <v>43</v>
      </c>
      <c r="C7" s="161"/>
      <c r="D7" s="161"/>
      <c r="E7" s="161"/>
      <c r="F7" s="161"/>
      <c r="G7" s="161"/>
      <c r="H7" s="161"/>
      <c r="I7" s="161"/>
      <c r="J7" s="161"/>
      <c r="K7" s="161"/>
      <c r="L7" s="161"/>
      <c r="M7" s="161"/>
      <c r="N7" s="161"/>
      <c r="O7" s="161"/>
      <c r="P7" s="162"/>
      <c r="S7" s="3"/>
    </row>
    <row r="8" spans="2:19" ht="13.5" thickBot="1" x14ac:dyDescent="0.25">
      <c r="B8" s="163"/>
      <c r="C8" s="164"/>
      <c r="D8" s="164"/>
      <c r="E8" s="164"/>
      <c r="F8" s="164"/>
      <c r="G8" s="164"/>
      <c r="H8" s="164"/>
      <c r="I8" s="164"/>
      <c r="J8" s="164"/>
      <c r="K8" s="164"/>
      <c r="L8" s="164"/>
      <c r="M8" s="164"/>
      <c r="N8" s="164"/>
      <c r="O8" s="164"/>
      <c r="P8" s="165"/>
    </row>
    <row r="9" spans="2:19" ht="3" customHeight="1" thickBot="1" x14ac:dyDescent="0.25">
      <c r="B9" s="4"/>
      <c r="C9" s="5"/>
      <c r="D9" s="5"/>
      <c r="E9" s="5"/>
      <c r="F9" s="5"/>
      <c r="G9" s="5"/>
      <c r="H9" s="5"/>
      <c r="I9" s="5"/>
      <c r="J9" s="5"/>
      <c r="K9" s="5"/>
      <c r="L9" s="5"/>
      <c r="M9" s="5"/>
      <c r="N9" s="5"/>
      <c r="O9" s="5"/>
      <c r="P9" s="6"/>
    </row>
    <row r="10" spans="2:19" ht="26.25" customHeight="1" thickBot="1" x14ac:dyDescent="0.25">
      <c r="B10" s="7" t="s">
        <v>53</v>
      </c>
      <c r="C10" s="172">
        <v>2025</v>
      </c>
      <c r="D10" s="173"/>
      <c r="E10" s="173"/>
      <c r="F10" s="173"/>
      <c r="G10" s="173"/>
      <c r="H10" s="173"/>
      <c r="I10" s="174"/>
      <c r="J10" s="166" t="s">
        <v>1</v>
      </c>
      <c r="K10" s="167"/>
      <c r="L10" s="167"/>
      <c r="M10" s="168"/>
      <c r="N10" s="169" t="s">
        <v>124</v>
      </c>
      <c r="O10" s="170"/>
      <c r="P10" s="171"/>
    </row>
    <row r="11" spans="2:19" ht="3" customHeight="1" thickBot="1" x14ac:dyDescent="0.25">
      <c r="B11" s="4"/>
      <c r="C11" s="5"/>
      <c r="D11" s="5"/>
      <c r="E11" s="5"/>
      <c r="F11" s="5"/>
      <c r="G11" s="5"/>
      <c r="H11" s="5"/>
      <c r="I11" s="5"/>
      <c r="J11" s="5"/>
      <c r="K11" s="5"/>
      <c r="L11" s="5"/>
      <c r="M11" s="5"/>
      <c r="N11" s="5"/>
      <c r="O11" s="5"/>
      <c r="P11" s="6"/>
    </row>
    <row r="12" spans="2:19" ht="30" customHeight="1" thickBot="1" x14ac:dyDescent="0.25">
      <c r="B12" s="7" t="s">
        <v>0</v>
      </c>
      <c r="C12" s="155" t="s">
        <v>86</v>
      </c>
      <c r="D12" s="155"/>
      <c r="E12" s="155"/>
      <c r="F12" s="155"/>
      <c r="G12" s="155"/>
      <c r="H12" s="155"/>
      <c r="I12" s="155"/>
      <c r="J12" s="155"/>
      <c r="K12" s="155"/>
      <c r="L12" s="155"/>
      <c r="M12" s="155"/>
      <c r="N12" s="155"/>
      <c r="O12" s="155"/>
      <c r="P12" s="156"/>
    </row>
    <row r="13" spans="2:19" ht="3" customHeight="1" thickBot="1" x14ac:dyDescent="0.25">
      <c r="B13" s="4"/>
      <c r="C13" s="5"/>
      <c r="D13" s="5"/>
      <c r="E13" s="5"/>
      <c r="F13" s="5"/>
      <c r="G13" s="5"/>
      <c r="H13" s="5"/>
      <c r="I13" s="5"/>
      <c r="J13" s="5"/>
      <c r="K13" s="5"/>
      <c r="L13" s="5"/>
      <c r="M13" s="5"/>
      <c r="N13" s="5"/>
      <c r="O13" s="5"/>
      <c r="P13" s="6"/>
    </row>
    <row r="14" spans="2:19" ht="30" customHeight="1" thickBot="1" x14ac:dyDescent="0.25">
      <c r="B14" s="7" t="s">
        <v>6</v>
      </c>
      <c r="C14" s="157" t="s">
        <v>245</v>
      </c>
      <c r="D14" s="158"/>
      <c r="E14" s="158"/>
      <c r="F14" s="158"/>
      <c r="G14" s="158"/>
      <c r="H14" s="158"/>
      <c r="I14" s="158"/>
      <c r="J14" s="158"/>
      <c r="K14" s="158"/>
      <c r="L14" s="158"/>
      <c r="M14" s="158"/>
      <c r="N14" s="158"/>
      <c r="O14" s="158"/>
      <c r="P14" s="159"/>
    </row>
    <row r="15" spans="2:19" ht="3" customHeight="1" thickBot="1" x14ac:dyDescent="0.25">
      <c r="B15" s="4"/>
      <c r="C15" s="5"/>
      <c r="D15" s="5"/>
      <c r="E15" s="5"/>
      <c r="F15" s="5"/>
      <c r="G15" s="5"/>
      <c r="H15" s="5"/>
      <c r="I15" s="5"/>
      <c r="J15" s="5"/>
      <c r="K15" s="5"/>
      <c r="L15" s="5"/>
      <c r="M15" s="5"/>
      <c r="N15" s="5"/>
      <c r="O15" s="5"/>
      <c r="P15" s="6"/>
    </row>
    <row r="16" spans="2:19" ht="30" customHeight="1" thickBot="1" x14ac:dyDescent="0.25">
      <c r="B16" s="7" t="s">
        <v>24</v>
      </c>
      <c r="C16" s="184" t="s">
        <v>246</v>
      </c>
      <c r="D16" s="185"/>
      <c r="E16" s="185"/>
      <c r="F16" s="185"/>
      <c r="G16" s="185"/>
      <c r="H16" s="185"/>
      <c r="I16" s="185"/>
      <c r="J16" s="185"/>
      <c r="K16" s="185"/>
      <c r="L16" s="185"/>
      <c r="M16" s="185"/>
      <c r="N16" s="185"/>
      <c r="O16" s="185"/>
      <c r="P16" s="186"/>
    </row>
    <row r="17" spans="1:16" ht="4.5" customHeight="1" thickBot="1" x14ac:dyDescent="0.25">
      <c r="B17" s="4"/>
      <c r="C17" s="5"/>
      <c r="D17" s="5"/>
      <c r="E17" s="5"/>
      <c r="F17" s="5"/>
      <c r="G17" s="5"/>
      <c r="H17" s="5"/>
      <c r="I17" s="5"/>
      <c r="J17" s="5"/>
      <c r="K17" s="5"/>
      <c r="L17" s="5"/>
      <c r="M17" s="5"/>
      <c r="N17" s="5"/>
      <c r="O17" s="5"/>
      <c r="P17" s="6"/>
    </row>
    <row r="18" spans="1:16" ht="30" customHeight="1" thickBot="1" x14ac:dyDescent="0.25">
      <c r="B18" s="7" t="s">
        <v>11</v>
      </c>
      <c r="C18" s="187" t="s">
        <v>116</v>
      </c>
      <c r="D18" s="188"/>
      <c r="E18" s="188"/>
      <c r="F18" s="188"/>
      <c r="G18" s="188"/>
      <c r="H18" s="188"/>
      <c r="I18" s="188"/>
      <c r="J18" s="188"/>
      <c r="K18" s="188"/>
      <c r="L18" s="188"/>
      <c r="M18" s="188"/>
      <c r="N18" s="188"/>
      <c r="O18" s="188"/>
      <c r="P18" s="189"/>
    </row>
    <row r="19" spans="1:16" ht="3" customHeight="1" thickBot="1" x14ac:dyDescent="0.25">
      <c r="A19" s="8"/>
      <c r="B19" s="4"/>
      <c r="C19" s="5"/>
      <c r="D19" s="5"/>
      <c r="E19" s="5"/>
      <c r="F19" s="5"/>
      <c r="G19" s="5"/>
      <c r="H19" s="5"/>
      <c r="I19" s="5"/>
      <c r="J19" s="5"/>
      <c r="K19" s="5"/>
      <c r="L19" s="5"/>
      <c r="M19" s="5"/>
      <c r="N19" s="5"/>
      <c r="O19" s="5"/>
      <c r="P19" s="6"/>
    </row>
    <row r="20" spans="1:16" ht="16.5" customHeight="1" thickBot="1" x14ac:dyDescent="0.25">
      <c r="B20" s="190" t="s">
        <v>25</v>
      </c>
      <c r="C20" s="191"/>
      <c r="D20" s="191"/>
      <c r="E20" s="191"/>
      <c r="F20" s="191"/>
      <c r="G20" s="191"/>
      <c r="H20" s="191"/>
      <c r="I20" s="191"/>
      <c r="J20" s="191"/>
      <c r="K20" s="191"/>
      <c r="L20" s="191"/>
      <c r="M20" s="191"/>
      <c r="N20" s="191"/>
      <c r="O20" s="191"/>
      <c r="P20" s="192"/>
    </row>
    <row r="21" spans="1:16" ht="3" customHeight="1" thickBot="1" x14ac:dyDescent="0.25">
      <c r="B21" s="4"/>
      <c r="C21" s="5"/>
      <c r="D21" s="5"/>
      <c r="E21" s="5"/>
      <c r="F21" s="5"/>
      <c r="G21" s="5"/>
      <c r="H21" s="5"/>
      <c r="I21" s="5"/>
      <c r="J21" s="5"/>
      <c r="K21" s="5"/>
      <c r="L21" s="5"/>
      <c r="M21" s="5"/>
      <c r="N21" s="5"/>
      <c r="O21" s="5"/>
      <c r="P21" s="6"/>
    </row>
    <row r="22" spans="1:16" ht="51" customHeight="1" thickBot="1" x14ac:dyDescent="0.25">
      <c r="B22" s="7" t="s">
        <v>3</v>
      </c>
      <c r="C22" s="175" t="s">
        <v>247</v>
      </c>
      <c r="D22" s="176"/>
      <c r="E22" s="176"/>
      <c r="F22" s="176"/>
      <c r="G22" s="176"/>
      <c r="H22" s="176"/>
      <c r="I22" s="176"/>
      <c r="J22" s="176"/>
      <c r="K22" s="176"/>
      <c r="L22" s="176"/>
      <c r="M22" s="176"/>
      <c r="N22" s="176"/>
      <c r="O22" s="176"/>
      <c r="P22" s="177"/>
    </row>
    <row r="23" spans="1:16" ht="3" customHeight="1" thickBot="1" x14ac:dyDescent="0.25">
      <c r="B23" s="4"/>
      <c r="C23" s="5"/>
      <c r="D23" s="5"/>
      <c r="E23" s="5"/>
      <c r="F23" s="5"/>
      <c r="G23" s="5"/>
      <c r="H23" s="5"/>
      <c r="I23" s="5"/>
      <c r="J23" s="5"/>
      <c r="K23" s="5"/>
      <c r="L23" s="5"/>
      <c r="M23" s="5"/>
      <c r="N23" s="5"/>
      <c r="O23" s="5"/>
      <c r="P23" s="6"/>
    </row>
    <row r="24" spans="1:16" ht="55.5" customHeight="1" thickBot="1" x14ac:dyDescent="0.25">
      <c r="B24" s="34" t="s">
        <v>12</v>
      </c>
      <c r="C24" s="178" t="s">
        <v>249</v>
      </c>
      <c r="D24" s="179"/>
      <c r="E24" s="179"/>
      <c r="F24" s="179"/>
      <c r="G24" s="179"/>
      <c r="H24" s="179"/>
      <c r="I24" s="179"/>
      <c r="J24" s="179"/>
      <c r="K24" s="179"/>
      <c r="L24" s="179"/>
      <c r="M24" s="179"/>
      <c r="N24" s="179"/>
      <c r="O24" s="179"/>
      <c r="P24" s="180"/>
    </row>
    <row r="25" spans="1:16" ht="3" customHeight="1" thickBot="1" x14ac:dyDescent="0.25">
      <c r="B25" s="181"/>
      <c r="C25" s="182"/>
      <c r="D25" s="182"/>
      <c r="E25" s="182"/>
      <c r="F25" s="182"/>
      <c r="G25" s="182"/>
      <c r="H25" s="182"/>
      <c r="I25" s="182"/>
      <c r="J25" s="182"/>
      <c r="K25" s="182"/>
      <c r="L25" s="182"/>
      <c r="M25" s="182"/>
      <c r="N25" s="182"/>
      <c r="O25" s="182"/>
      <c r="P25" s="183"/>
    </row>
    <row r="26" spans="1:16" ht="13.5" thickBot="1" x14ac:dyDescent="0.25">
      <c r="B26" s="7" t="s">
        <v>2</v>
      </c>
      <c r="C26" s="286" t="s">
        <v>250</v>
      </c>
      <c r="D26" s="287"/>
      <c r="E26" s="287"/>
      <c r="F26" s="287"/>
      <c r="G26" s="287"/>
      <c r="H26" s="287"/>
      <c r="I26" s="287"/>
      <c r="J26" s="287"/>
      <c r="K26" s="287"/>
      <c r="L26" s="287"/>
      <c r="M26" s="287"/>
      <c r="N26" s="287"/>
      <c r="O26" s="287"/>
      <c r="P26" s="288"/>
    </row>
    <row r="27" spans="1:16" ht="3" customHeight="1" thickBot="1" x14ac:dyDescent="0.25">
      <c r="B27" s="201"/>
      <c r="C27" s="202"/>
      <c r="D27" s="202"/>
      <c r="E27" s="202"/>
      <c r="F27" s="202"/>
      <c r="G27" s="202"/>
      <c r="H27" s="202"/>
      <c r="I27" s="202"/>
      <c r="J27" s="202"/>
      <c r="K27" s="202"/>
      <c r="L27" s="202"/>
      <c r="M27" s="202"/>
      <c r="N27" s="202"/>
      <c r="O27" s="202"/>
      <c r="P27" s="203"/>
    </row>
    <row r="28" spans="1:16" ht="12.75" customHeight="1" thickBot="1" x14ac:dyDescent="0.25">
      <c r="B28" s="7" t="s">
        <v>13</v>
      </c>
      <c r="C28" s="9" t="s">
        <v>14</v>
      </c>
      <c r="D28" s="204" t="s">
        <v>251</v>
      </c>
      <c r="E28" s="205"/>
      <c r="F28" s="205"/>
      <c r="G28" s="206"/>
      <c r="H28" s="207" t="s">
        <v>15</v>
      </c>
      <c r="I28" s="207"/>
      <c r="J28" s="207"/>
      <c r="K28" s="204" t="s">
        <v>252</v>
      </c>
      <c r="L28" s="205"/>
      <c r="M28" s="206"/>
      <c r="N28" s="208" t="s">
        <v>16</v>
      </c>
      <c r="O28" s="209"/>
      <c r="P28" s="93" t="s">
        <v>253</v>
      </c>
    </row>
    <row r="29" spans="1:16" ht="3" customHeight="1" thickBot="1" x14ac:dyDescent="0.25">
      <c r="B29" s="4"/>
      <c r="C29" s="5"/>
      <c r="D29" s="5"/>
      <c r="E29" s="5"/>
      <c r="F29" s="5"/>
      <c r="G29" s="5"/>
      <c r="H29" s="5"/>
      <c r="I29" s="5"/>
      <c r="J29" s="5"/>
      <c r="K29" s="5"/>
      <c r="L29" s="5"/>
      <c r="M29" s="5"/>
      <c r="N29" s="5"/>
      <c r="O29" s="5"/>
      <c r="P29" s="6"/>
    </row>
    <row r="30" spans="1:16" ht="13.5" thickBot="1" x14ac:dyDescent="0.25">
      <c r="B30" s="34" t="s">
        <v>7</v>
      </c>
      <c r="C30" s="193" t="s">
        <v>100</v>
      </c>
      <c r="D30" s="155"/>
      <c r="E30" s="155"/>
      <c r="F30" s="155"/>
      <c r="G30" s="155"/>
      <c r="H30" s="155"/>
      <c r="I30" s="155"/>
      <c r="J30" s="155"/>
      <c r="K30" s="155"/>
      <c r="L30" s="155"/>
      <c r="M30" s="155"/>
      <c r="N30" s="155"/>
      <c r="O30" s="155"/>
      <c r="P30" s="156"/>
    </row>
    <row r="31" spans="1:16" ht="3" customHeight="1" thickBot="1" x14ac:dyDescent="0.25">
      <c r="B31" s="194"/>
      <c r="C31" s="195"/>
      <c r="D31" s="195"/>
      <c r="E31" s="195"/>
      <c r="F31" s="195"/>
      <c r="G31" s="195"/>
      <c r="H31" s="195"/>
      <c r="I31" s="195"/>
      <c r="J31" s="195"/>
      <c r="K31" s="195"/>
      <c r="L31" s="195"/>
      <c r="M31" s="195"/>
      <c r="N31" s="195"/>
      <c r="O31" s="195"/>
      <c r="P31" s="196"/>
    </row>
    <row r="32" spans="1:16" ht="25.5" customHeight="1" thickBot="1" x14ac:dyDescent="0.25">
      <c r="B32" s="34" t="s">
        <v>4</v>
      </c>
      <c r="C32" s="197" t="s">
        <v>51</v>
      </c>
      <c r="D32" s="155"/>
      <c r="E32" s="155"/>
      <c r="F32" s="155"/>
      <c r="G32" s="155"/>
      <c r="H32" s="155"/>
      <c r="I32" s="155"/>
      <c r="J32" s="155"/>
      <c r="K32" s="155"/>
      <c r="L32" s="155"/>
      <c r="M32" s="155"/>
      <c r="N32" s="155"/>
      <c r="O32" s="155"/>
      <c r="P32" s="156"/>
    </row>
    <row r="33" spans="2:16" ht="3" customHeight="1" thickBot="1" x14ac:dyDescent="0.25">
      <c r="B33" s="194"/>
      <c r="C33" s="195"/>
      <c r="D33" s="195"/>
      <c r="E33" s="195"/>
      <c r="F33" s="195"/>
      <c r="G33" s="195"/>
      <c r="H33" s="195"/>
      <c r="I33" s="195"/>
      <c r="J33" s="195"/>
      <c r="K33" s="195"/>
      <c r="L33" s="195"/>
      <c r="M33" s="195"/>
      <c r="N33" s="195"/>
      <c r="O33" s="195"/>
      <c r="P33" s="196"/>
    </row>
    <row r="34" spans="2:16" ht="29.25" customHeight="1" thickBot="1" x14ac:dyDescent="0.25">
      <c r="B34" s="34" t="s">
        <v>22</v>
      </c>
      <c r="C34" s="197" t="s">
        <v>51</v>
      </c>
      <c r="D34" s="155"/>
      <c r="E34" s="155"/>
      <c r="F34" s="155"/>
      <c r="G34" s="155"/>
      <c r="H34" s="155"/>
      <c r="I34" s="155"/>
      <c r="J34" s="155"/>
      <c r="K34" s="155"/>
      <c r="L34" s="155"/>
      <c r="M34" s="155"/>
      <c r="N34" s="155"/>
      <c r="O34" s="155"/>
      <c r="P34" s="156"/>
    </row>
    <row r="35" spans="2:16" ht="3" customHeight="1" thickBot="1" x14ac:dyDescent="0.25">
      <c r="B35" s="210"/>
      <c r="C35" s="211"/>
      <c r="D35" s="211"/>
      <c r="E35" s="211"/>
      <c r="F35" s="211"/>
      <c r="G35" s="211"/>
      <c r="H35" s="211"/>
      <c r="I35" s="211"/>
      <c r="J35" s="211"/>
      <c r="K35" s="211"/>
      <c r="L35" s="211"/>
      <c r="M35" s="211"/>
      <c r="N35" s="211"/>
      <c r="O35" s="211"/>
      <c r="P35" s="212"/>
    </row>
    <row r="36" spans="2:16" ht="16.5" customHeight="1" thickBot="1" x14ac:dyDescent="0.25">
      <c r="B36" s="34" t="s">
        <v>42</v>
      </c>
      <c r="C36" s="193" t="s">
        <v>48</v>
      </c>
      <c r="D36" s="155"/>
      <c r="E36" s="155"/>
      <c r="F36" s="155"/>
      <c r="G36" s="155"/>
      <c r="H36" s="155"/>
      <c r="I36" s="155"/>
      <c r="J36" s="155"/>
      <c r="K36" s="155"/>
      <c r="L36" s="155"/>
      <c r="M36" s="155"/>
      <c r="N36" s="155"/>
      <c r="O36" s="155"/>
      <c r="P36" s="156"/>
    </row>
    <row r="37" spans="2:16" ht="3" customHeight="1" thickBot="1" x14ac:dyDescent="0.25">
      <c r="B37" s="10"/>
      <c r="C37" s="10"/>
      <c r="D37" s="10"/>
      <c r="E37" s="10"/>
      <c r="F37" s="10"/>
      <c r="G37" s="10"/>
      <c r="H37" s="10"/>
      <c r="I37" s="10"/>
      <c r="J37" s="10"/>
      <c r="K37" s="10"/>
      <c r="L37" s="10"/>
      <c r="M37" s="10"/>
      <c r="N37" s="10"/>
      <c r="O37" s="10"/>
      <c r="P37" s="10"/>
    </row>
    <row r="38" spans="2:16" ht="13.5" thickBot="1" x14ac:dyDescent="0.25">
      <c r="B38" s="213" t="s">
        <v>17</v>
      </c>
      <c r="C38" s="214"/>
      <c r="D38" s="214"/>
      <c r="E38" s="214"/>
      <c r="F38" s="214"/>
      <c r="G38" s="214"/>
      <c r="H38" s="214"/>
      <c r="I38" s="214"/>
      <c r="J38" s="214"/>
      <c r="K38" s="214"/>
      <c r="L38" s="214"/>
      <c r="M38" s="214"/>
      <c r="N38" s="214"/>
      <c r="O38" s="214"/>
      <c r="P38" s="215"/>
    </row>
    <row r="39" spans="2:16" ht="27" customHeight="1" thickBot="1" x14ac:dyDescent="0.25">
      <c r="B39" s="7" t="s">
        <v>21</v>
      </c>
      <c r="C39" s="166" t="s">
        <v>18</v>
      </c>
      <c r="D39" s="167"/>
      <c r="E39" s="167"/>
      <c r="F39" s="167"/>
      <c r="G39" s="168"/>
      <c r="H39" s="166" t="s">
        <v>7</v>
      </c>
      <c r="I39" s="167"/>
      <c r="J39" s="167"/>
      <c r="K39" s="167"/>
      <c r="L39" s="168"/>
      <c r="M39" s="166" t="s">
        <v>19</v>
      </c>
      <c r="N39" s="167"/>
      <c r="O39" s="167"/>
      <c r="P39" s="168"/>
    </row>
    <row r="40" spans="2:16" ht="53.25" customHeight="1" x14ac:dyDescent="0.2">
      <c r="B40" s="47" t="s">
        <v>248</v>
      </c>
      <c r="C40" s="228" t="s">
        <v>255</v>
      </c>
      <c r="D40" s="229"/>
      <c r="E40" s="229"/>
      <c r="F40" s="229"/>
      <c r="G40" s="230"/>
      <c r="H40" s="231" t="s">
        <v>129</v>
      </c>
      <c r="I40" s="232"/>
      <c r="J40" s="232"/>
      <c r="K40" s="232"/>
      <c r="L40" s="233"/>
      <c r="M40" s="219" t="s">
        <v>166</v>
      </c>
      <c r="N40" s="220"/>
      <c r="O40" s="220"/>
      <c r="P40" s="221"/>
    </row>
    <row r="41" spans="2:16" ht="53.25" customHeight="1" thickBot="1" x14ac:dyDescent="0.25">
      <c r="B41" s="49" t="s">
        <v>254</v>
      </c>
      <c r="C41" s="216" t="s">
        <v>255</v>
      </c>
      <c r="D41" s="217"/>
      <c r="E41" s="217"/>
      <c r="F41" s="217"/>
      <c r="G41" s="218"/>
      <c r="H41" s="216" t="s">
        <v>129</v>
      </c>
      <c r="I41" s="217"/>
      <c r="J41" s="217"/>
      <c r="K41" s="217"/>
      <c r="L41" s="218"/>
      <c r="M41" s="225"/>
      <c r="N41" s="226"/>
      <c r="O41" s="226"/>
      <c r="P41" s="227"/>
    </row>
    <row r="42" spans="2:16" ht="3" customHeight="1" thickBot="1" x14ac:dyDescent="0.25">
      <c r="B42" s="11"/>
      <c r="C42" s="11"/>
      <c r="D42" s="11"/>
      <c r="E42" s="11"/>
      <c r="F42" s="11"/>
      <c r="G42" s="11"/>
      <c r="H42" s="11"/>
      <c r="I42" s="11"/>
      <c r="J42" s="11"/>
      <c r="K42" s="11"/>
      <c r="L42" s="11"/>
      <c r="M42" s="11"/>
      <c r="N42" s="11"/>
      <c r="O42" s="11"/>
      <c r="P42" s="11"/>
    </row>
    <row r="43" spans="2:16" ht="13.5" customHeight="1" thickBot="1" x14ac:dyDescent="0.25">
      <c r="B43" s="190" t="s">
        <v>8</v>
      </c>
      <c r="C43" s="191"/>
      <c r="D43" s="191"/>
      <c r="E43" s="191"/>
      <c r="F43" s="191"/>
      <c r="G43" s="191"/>
      <c r="H43" s="191"/>
      <c r="I43" s="191"/>
      <c r="J43" s="191"/>
      <c r="K43" s="191"/>
      <c r="L43" s="191"/>
      <c r="M43" s="191"/>
      <c r="N43" s="191"/>
      <c r="O43" s="191"/>
      <c r="P43" s="192"/>
    </row>
    <row r="44" spans="2:16" ht="3" customHeight="1" thickBot="1" x14ac:dyDescent="0.25">
      <c r="B44" s="12"/>
      <c r="C44" s="13"/>
      <c r="D44" s="13"/>
      <c r="E44" s="13"/>
      <c r="F44" s="13"/>
      <c r="G44" s="13"/>
      <c r="H44" s="13"/>
      <c r="I44" s="13"/>
      <c r="J44" s="13"/>
      <c r="K44" s="13"/>
      <c r="L44" s="13"/>
      <c r="M44" s="13"/>
      <c r="N44" s="13"/>
      <c r="O44" s="13"/>
      <c r="P44" s="14"/>
    </row>
    <row r="45" spans="2:16" x14ac:dyDescent="0.2">
      <c r="B45" s="240" t="s">
        <v>20</v>
      </c>
      <c r="C45" s="15" t="s">
        <v>9</v>
      </c>
      <c r="D45" s="16" t="s">
        <v>66</v>
      </c>
      <c r="E45" s="16" t="s">
        <v>67</v>
      </c>
      <c r="F45" s="16" t="s">
        <v>68</v>
      </c>
      <c r="G45" s="16" t="s">
        <v>69</v>
      </c>
      <c r="H45" s="16" t="s">
        <v>70</v>
      </c>
      <c r="I45" s="16" t="s">
        <v>71</v>
      </c>
      <c r="J45" s="16" t="s">
        <v>72</v>
      </c>
      <c r="K45" s="16" t="s">
        <v>73</v>
      </c>
      <c r="L45" s="16" t="s">
        <v>74</v>
      </c>
      <c r="M45" s="16" t="s">
        <v>75</v>
      </c>
      <c r="N45" s="16" t="s">
        <v>76</v>
      </c>
      <c r="O45" s="17" t="s">
        <v>77</v>
      </c>
      <c r="P45" s="18" t="s">
        <v>257</v>
      </c>
    </row>
    <row r="46" spans="2:16" x14ac:dyDescent="0.2">
      <c r="B46" s="241"/>
      <c r="C46" s="50" t="s">
        <v>167</v>
      </c>
      <c r="D46" s="65">
        <v>0.5</v>
      </c>
      <c r="E46" s="65">
        <v>0.5</v>
      </c>
      <c r="F46" s="65">
        <v>0.5</v>
      </c>
      <c r="G46" s="65">
        <v>0.5</v>
      </c>
      <c r="H46" s="65">
        <v>0.5</v>
      </c>
      <c r="I46" s="65">
        <v>0.5</v>
      </c>
      <c r="J46" s="65">
        <v>0.5</v>
      </c>
      <c r="K46" s="65">
        <v>0.5</v>
      </c>
      <c r="L46" s="65">
        <v>0.5</v>
      </c>
      <c r="M46" s="65">
        <v>0.5</v>
      </c>
      <c r="N46" s="65">
        <v>0.5</v>
      </c>
      <c r="O46" s="65">
        <v>0.5</v>
      </c>
      <c r="P46" s="357">
        <f>'5. Registro doc. recaudo x clas'!O14</f>
        <v>0.99891494686514626</v>
      </c>
    </row>
    <row r="47" spans="2:16" x14ac:dyDescent="0.2">
      <c r="B47" s="241"/>
      <c r="C47" s="51" t="s">
        <v>229</v>
      </c>
      <c r="D47" s="87">
        <f>'5. Registro doc. recaudo x clas'!C14</f>
        <v>0.15654498901146491</v>
      </c>
      <c r="E47" s="87">
        <f>'5. Registro doc. recaudo x clas'!D14</f>
        <v>0.85709072849044121</v>
      </c>
      <c r="F47" s="87">
        <f>'5. Registro doc. recaudo x clas'!E14</f>
        <v>0.98488989320904496</v>
      </c>
      <c r="G47" s="87">
        <f>'5. Registro doc. recaudo x clas'!F14</f>
        <v>0.94173622047694416</v>
      </c>
      <c r="H47" s="87">
        <f>'5. Registro doc. recaudo x clas'!G14</f>
        <v>0.99444986395047741</v>
      </c>
      <c r="I47" s="87">
        <f>'5. Registro doc. recaudo x clas'!H14</f>
        <v>0.96549113222163274</v>
      </c>
      <c r="J47" s="87">
        <f>'5. Registro doc. recaudo x clas'!I14</f>
        <v>0.9815635168536494</v>
      </c>
      <c r="K47" s="87">
        <f>'5. Registro doc. recaudo x clas'!J14</f>
        <v>0.99959603503747163</v>
      </c>
      <c r="L47" s="87">
        <f>'5. Registro doc. recaudo x clas'!K14</f>
        <v>0.99660104959960139</v>
      </c>
      <c r="M47" s="87">
        <f>'5. Registro doc. recaudo x clas'!L14</f>
        <v>0.99998355900859204</v>
      </c>
      <c r="N47" s="87">
        <f>'5. Registro doc. recaudo x clas'!M14</f>
        <v>0.99971874445915732</v>
      </c>
      <c r="O47" s="87">
        <f>'5. Registro doc. recaudo x clas'!N14</f>
        <v>0.99999999999999989</v>
      </c>
      <c r="P47" s="358"/>
    </row>
    <row r="48" spans="2:16" ht="13.5" thickBot="1" x14ac:dyDescent="0.25">
      <c r="B48" s="242"/>
      <c r="C48" s="56" t="s">
        <v>256</v>
      </c>
      <c r="D48" s="85">
        <f>+D47/D46</f>
        <v>0.31308997802292982</v>
      </c>
      <c r="E48" s="85">
        <f t="shared" ref="E48:O48" si="0">+E47/E46</f>
        <v>1.7141814569808824</v>
      </c>
      <c r="F48" s="85">
        <f t="shared" si="0"/>
        <v>1.9697797864180899</v>
      </c>
      <c r="G48" s="85">
        <f t="shared" si="0"/>
        <v>1.8834724409538883</v>
      </c>
      <c r="H48" s="85">
        <f t="shared" si="0"/>
        <v>1.9888997279009548</v>
      </c>
      <c r="I48" s="85">
        <f t="shared" si="0"/>
        <v>1.9309822644432655</v>
      </c>
      <c r="J48" s="85">
        <f t="shared" si="0"/>
        <v>1.9631270337072988</v>
      </c>
      <c r="K48" s="85">
        <f t="shared" si="0"/>
        <v>1.9991920700749433</v>
      </c>
      <c r="L48" s="85">
        <f t="shared" si="0"/>
        <v>1.9932020991992028</v>
      </c>
      <c r="M48" s="85">
        <f t="shared" si="0"/>
        <v>1.9999671180171841</v>
      </c>
      <c r="N48" s="85">
        <f t="shared" si="0"/>
        <v>1.9994374889183146</v>
      </c>
      <c r="O48" s="85">
        <f t="shared" si="0"/>
        <v>1.9999999999999998</v>
      </c>
      <c r="P48" s="359"/>
    </row>
    <row r="49" spans="2:16" ht="3" customHeight="1" thickBot="1" x14ac:dyDescent="0.25">
      <c r="B49" s="54">
        <v>0.9</v>
      </c>
      <c r="C49" s="52"/>
      <c r="D49" s="52"/>
      <c r="E49" s="52"/>
      <c r="F49" s="52"/>
      <c r="G49" s="52"/>
      <c r="H49" s="52"/>
      <c r="I49" s="52"/>
      <c r="J49" s="52"/>
      <c r="K49" s="52"/>
      <c r="L49" s="52"/>
      <c r="M49" s="52"/>
      <c r="N49" s="52"/>
      <c r="O49" s="52"/>
      <c r="P49" s="53" t="str">
        <f>+$C$26</f>
        <v>50 % Gestionar los documentos de recaudo pendientes por clasificar al iniciar el período</v>
      </c>
    </row>
    <row r="50" spans="2:16" ht="22.5" customHeight="1" thickBot="1" x14ac:dyDescent="0.25">
      <c r="B50" s="253" t="s">
        <v>123</v>
      </c>
      <c r="C50" s="254"/>
      <c r="D50" s="254"/>
      <c r="E50" s="254"/>
      <c r="F50" s="254"/>
      <c r="G50" s="254"/>
      <c r="H50" s="254"/>
      <c r="I50" s="254"/>
      <c r="J50" s="254"/>
      <c r="K50" s="254"/>
      <c r="L50" s="254"/>
      <c r="M50" s="254"/>
      <c r="N50" s="254"/>
      <c r="O50" s="254"/>
      <c r="P50" s="255"/>
    </row>
    <row r="51" spans="2:16" x14ac:dyDescent="0.2">
      <c r="B51" s="243"/>
      <c r="C51" s="244"/>
      <c r="D51" s="244"/>
      <c r="E51" s="244"/>
      <c r="F51" s="244"/>
      <c r="G51" s="244"/>
      <c r="H51" s="244"/>
      <c r="I51" s="244"/>
      <c r="J51" s="244"/>
      <c r="K51" s="244"/>
      <c r="L51" s="244"/>
      <c r="M51" s="244"/>
      <c r="N51" s="244"/>
      <c r="O51" s="244"/>
      <c r="P51" s="245"/>
    </row>
    <row r="52" spans="2:16" x14ac:dyDescent="0.2">
      <c r="B52" s="246"/>
      <c r="C52" s="247"/>
      <c r="D52" s="247"/>
      <c r="E52" s="247"/>
      <c r="F52" s="247"/>
      <c r="G52" s="247"/>
      <c r="H52" s="247"/>
      <c r="I52" s="247"/>
      <c r="J52" s="247"/>
      <c r="K52" s="247"/>
      <c r="L52" s="247"/>
      <c r="M52" s="247"/>
      <c r="N52" s="247"/>
      <c r="O52" s="247"/>
      <c r="P52" s="248"/>
    </row>
    <row r="53" spans="2:16" x14ac:dyDescent="0.2">
      <c r="B53" s="246"/>
      <c r="C53" s="247"/>
      <c r="D53" s="247"/>
      <c r="E53" s="247"/>
      <c r="F53" s="247"/>
      <c r="G53" s="247"/>
      <c r="H53" s="247"/>
      <c r="I53" s="247"/>
      <c r="J53" s="247"/>
      <c r="K53" s="247"/>
      <c r="L53" s="247"/>
      <c r="M53" s="247"/>
      <c r="N53" s="247"/>
      <c r="O53" s="247"/>
      <c r="P53" s="248"/>
    </row>
    <row r="54" spans="2:16" x14ac:dyDescent="0.2">
      <c r="B54" s="246"/>
      <c r="C54" s="247"/>
      <c r="D54" s="247"/>
      <c r="E54" s="247"/>
      <c r="F54" s="247"/>
      <c r="G54" s="247"/>
      <c r="H54" s="247"/>
      <c r="I54" s="247"/>
      <c r="J54" s="247"/>
      <c r="K54" s="247"/>
      <c r="L54" s="247"/>
      <c r="M54" s="247"/>
      <c r="N54" s="247"/>
      <c r="O54" s="247"/>
      <c r="P54" s="248"/>
    </row>
    <row r="55" spans="2:16" x14ac:dyDescent="0.2">
      <c r="B55" s="246"/>
      <c r="C55" s="247"/>
      <c r="D55" s="247"/>
      <c r="E55" s="247"/>
      <c r="F55" s="247"/>
      <c r="G55" s="247"/>
      <c r="H55" s="247"/>
      <c r="I55" s="247"/>
      <c r="J55" s="247"/>
      <c r="K55" s="247"/>
      <c r="L55" s="247"/>
      <c r="M55" s="247"/>
      <c r="N55" s="247"/>
      <c r="O55" s="247"/>
      <c r="P55" s="248"/>
    </row>
    <row r="56" spans="2:16" x14ac:dyDescent="0.2">
      <c r="B56" s="246"/>
      <c r="C56" s="247"/>
      <c r="D56" s="247"/>
      <c r="E56" s="247"/>
      <c r="F56" s="247"/>
      <c r="G56" s="247"/>
      <c r="H56" s="247"/>
      <c r="I56" s="247"/>
      <c r="J56" s="247"/>
      <c r="K56" s="247"/>
      <c r="L56" s="247"/>
      <c r="M56" s="247"/>
      <c r="N56" s="247"/>
      <c r="O56" s="247"/>
      <c r="P56" s="248"/>
    </row>
    <row r="57" spans="2:16" x14ac:dyDescent="0.2">
      <c r="B57" s="246"/>
      <c r="C57" s="247"/>
      <c r="D57" s="247"/>
      <c r="E57" s="247"/>
      <c r="F57" s="247"/>
      <c r="G57" s="247"/>
      <c r="H57" s="247"/>
      <c r="I57" s="247"/>
      <c r="J57" s="247"/>
      <c r="K57" s="247"/>
      <c r="L57" s="247"/>
      <c r="M57" s="247"/>
      <c r="N57" s="247"/>
      <c r="O57" s="247"/>
      <c r="P57" s="248"/>
    </row>
    <row r="58" spans="2:16" x14ac:dyDescent="0.2">
      <c r="B58" s="246"/>
      <c r="C58" s="247"/>
      <c r="D58" s="247"/>
      <c r="E58" s="247"/>
      <c r="F58" s="247"/>
      <c r="G58" s="247"/>
      <c r="H58" s="247"/>
      <c r="I58" s="247"/>
      <c r="J58" s="247"/>
      <c r="K58" s="247"/>
      <c r="L58" s="247"/>
      <c r="M58" s="247"/>
      <c r="N58" s="247"/>
      <c r="O58" s="247"/>
      <c r="P58" s="248"/>
    </row>
    <row r="59" spans="2:16" x14ac:dyDescent="0.2">
      <c r="B59" s="246"/>
      <c r="C59" s="247"/>
      <c r="D59" s="247"/>
      <c r="E59" s="247"/>
      <c r="F59" s="247"/>
      <c r="G59" s="247"/>
      <c r="H59" s="247"/>
      <c r="I59" s="247"/>
      <c r="J59" s="247"/>
      <c r="K59" s="247"/>
      <c r="L59" s="247"/>
      <c r="M59" s="247"/>
      <c r="N59" s="247"/>
      <c r="O59" s="247"/>
      <c r="P59" s="248"/>
    </row>
    <row r="60" spans="2:16" x14ac:dyDescent="0.2">
      <c r="B60" s="246"/>
      <c r="C60" s="247"/>
      <c r="D60" s="247"/>
      <c r="E60" s="247"/>
      <c r="F60" s="247"/>
      <c r="G60" s="247"/>
      <c r="H60" s="247"/>
      <c r="I60" s="247"/>
      <c r="J60" s="247"/>
      <c r="K60" s="247"/>
      <c r="L60" s="247"/>
      <c r="M60" s="247"/>
      <c r="N60" s="247"/>
      <c r="O60" s="247"/>
      <c r="P60" s="248"/>
    </row>
    <row r="61" spans="2:16" x14ac:dyDescent="0.2">
      <c r="B61" s="246"/>
      <c r="C61" s="247"/>
      <c r="D61" s="247"/>
      <c r="E61" s="247"/>
      <c r="F61" s="247"/>
      <c r="G61" s="247"/>
      <c r="H61" s="247"/>
      <c r="I61" s="247"/>
      <c r="J61" s="247"/>
      <c r="K61" s="247"/>
      <c r="L61" s="247"/>
      <c r="M61" s="247"/>
      <c r="N61" s="247"/>
      <c r="O61" s="247"/>
      <c r="P61" s="248"/>
    </row>
    <row r="62" spans="2:16" x14ac:dyDescent="0.2">
      <c r="B62" s="246"/>
      <c r="C62" s="247"/>
      <c r="D62" s="247"/>
      <c r="E62" s="247"/>
      <c r="F62" s="247"/>
      <c r="G62" s="247"/>
      <c r="H62" s="247"/>
      <c r="I62" s="247"/>
      <c r="J62" s="247"/>
      <c r="K62" s="247"/>
      <c r="L62" s="247"/>
      <c r="M62" s="247"/>
      <c r="N62" s="247"/>
      <c r="O62" s="247"/>
      <c r="P62" s="248"/>
    </row>
    <row r="63" spans="2:16" x14ac:dyDescent="0.2">
      <c r="B63" s="246"/>
      <c r="C63" s="247"/>
      <c r="D63" s="247"/>
      <c r="E63" s="247"/>
      <c r="F63" s="247"/>
      <c r="G63" s="247"/>
      <c r="H63" s="247"/>
      <c r="I63" s="247"/>
      <c r="J63" s="247"/>
      <c r="K63" s="247"/>
      <c r="L63" s="247"/>
      <c r="M63" s="247"/>
      <c r="N63" s="247"/>
      <c r="O63" s="247"/>
      <c r="P63" s="248"/>
    </row>
    <row r="64" spans="2:16" x14ac:dyDescent="0.2">
      <c r="B64" s="246"/>
      <c r="C64" s="247"/>
      <c r="D64" s="247"/>
      <c r="E64" s="247"/>
      <c r="F64" s="247"/>
      <c r="G64" s="247"/>
      <c r="H64" s="247"/>
      <c r="I64" s="247"/>
      <c r="J64" s="247"/>
      <c r="K64" s="247"/>
      <c r="L64" s="247"/>
      <c r="M64" s="247"/>
      <c r="N64" s="247"/>
      <c r="O64" s="247"/>
      <c r="P64" s="248"/>
    </row>
    <row r="65" spans="1:19" x14ac:dyDescent="0.2">
      <c r="B65" s="246"/>
      <c r="C65" s="247"/>
      <c r="D65" s="247"/>
      <c r="E65" s="247"/>
      <c r="F65" s="247"/>
      <c r="G65" s="247"/>
      <c r="H65" s="247"/>
      <c r="I65" s="247"/>
      <c r="J65" s="247"/>
      <c r="K65" s="247"/>
      <c r="L65" s="247"/>
      <c r="M65" s="247"/>
      <c r="N65" s="247"/>
      <c r="O65" s="247"/>
      <c r="P65" s="248"/>
    </row>
    <row r="66" spans="1:19" ht="13.5" thickBot="1" x14ac:dyDescent="0.25">
      <c r="B66" s="249"/>
      <c r="C66" s="250"/>
      <c r="D66" s="250"/>
      <c r="E66" s="250"/>
      <c r="F66" s="250"/>
      <c r="G66" s="250"/>
      <c r="H66" s="250"/>
      <c r="I66" s="250"/>
      <c r="J66" s="250"/>
      <c r="K66" s="250"/>
      <c r="L66" s="250"/>
      <c r="M66" s="250"/>
      <c r="N66" s="250"/>
      <c r="O66" s="250"/>
      <c r="P66" s="251"/>
    </row>
    <row r="67" spans="1:19" s="8" customFormat="1" ht="3" customHeight="1" thickBot="1" x14ac:dyDescent="0.25">
      <c r="A67" s="252"/>
      <c r="B67" s="252"/>
      <c r="C67" s="252"/>
      <c r="D67" s="252"/>
      <c r="E67" s="252"/>
      <c r="F67" s="252"/>
      <c r="G67" s="252"/>
      <c r="H67" s="252"/>
      <c r="I67" s="252"/>
      <c r="J67" s="252"/>
      <c r="K67" s="252"/>
      <c r="L67" s="252"/>
      <c r="M67" s="252"/>
      <c r="N67" s="252"/>
      <c r="O67" s="252"/>
      <c r="P67" s="252"/>
      <c r="Q67" s="252"/>
      <c r="S67" s="19"/>
    </row>
    <row r="68" spans="1:19" ht="15" customHeight="1" x14ac:dyDescent="0.2">
      <c r="B68" s="240" t="s">
        <v>5</v>
      </c>
      <c r="C68" s="237" t="s">
        <v>96</v>
      </c>
      <c r="D68" s="238"/>
      <c r="E68" s="238"/>
      <c r="F68" s="238"/>
      <c r="G68" s="238"/>
      <c r="H68" s="238"/>
      <c r="I68" s="238"/>
      <c r="J68" s="238"/>
      <c r="K68" s="238"/>
      <c r="L68" s="238"/>
      <c r="M68" s="238"/>
      <c r="N68" s="238"/>
      <c r="O68" s="238"/>
      <c r="P68" s="239"/>
    </row>
    <row r="69" spans="1:19" ht="49.5" customHeight="1" x14ac:dyDescent="0.2">
      <c r="B69" s="241"/>
      <c r="C69" s="261" t="s">
        <v>305</v>
      </c>
      <c r="D69" s="262"/>
      <c r="E69" s="262"/>
      <c r="F69" s="262"/>
      <c r="G69" s="262"/>
      <c r="H69" s="262"/>
      <c r="I69" s="262"/>
      <c r="J69" s="262"/>
      <c r="K69" s="262"/>
      <c r="L69" s="262"/>
      <c r="M69" s="262"/>
      <c r="N69" s="262"/>
      <c r="O69" s="262"/>
      <c r="P69" s="263"/>
    </row>
    <row r="70" spans="1:19" ht="15" customHeight="1" x14ac:dyDescent="0.2">
      <c r="B70" s="241"/>
      <c r="C70" s="264" t="s">
        <v>97</v>
      </c>
      <c r="D70" s="265"/>
      <c r="E70" s="265"/>
      <c r="F70" s="265"/>
      <c r="G70" s="265"/>
      <c r="H70" s="265"/>
      <c r="I70" s="265"/>
      <c r="J70" s="265"/>
      <c r="K70" s="265"/>
      <c r="L70" s="265"/>
      <c r="M70" s="265"/>
      <c r="N70" s="265"/>
      <c r="O70" s="265"/>
      <c r="P70" s="266"/>
    </row>
    <row r="71" spans="1:19" ht="49.5" customHeight="1" x14ac:dyDescent="0.2">
      <c r="B71" s="241"/>
      <c r="C71" s="261" t="s">
        <v>314</v>
      </c>
      <c r="D71" s="262"/>
      <c r="E71" s="262"/>
      <c r="F71" s="262"/>
      <c r="G71" s="262"/>
      <c r="H71" s="262"/>
      <c r="I71" s="262"/>
      <c r="J71" s="262"/>
      <c r="K71" s="262"/>
      <c r="L71" s="262"/>
      <c r="M71" s="262"/>
      <c r="N71" s="262"/>
      <c r="O71" s="262"/>
      <c r="P71" s="263"/>
    </row>
    <row r="72" spans="1:19" ht="18" customHeight="1" x14ac:dyDescent="0.2">
      <c r="B72" s="241"/>
      <c r="C72" s="264" t="s">
        <v>98</v>
      </c>
      <c r="D72" s="265"/>
      <c r="E72" s="265"/>
      <c r="F72" s="265"/>
      <c r="G72" s="265"/>
      <c r="H72" s="265"/>
      <c r="I72" s="265"/>
      <c r="J72" s="265"/>
      <c r="K72" s="265"/>
      <c r="L72" s="265"/>
      <c r="M72" s="265"/>
      <c r="N72" s="265"/>
      <c r="O72" s="265"/>
      <c r="P72" s="266"/>
    </row>
    <row r="73" spans="1:19" ht="49.5" customHeight="1" x14ac:dyDescent="0.2">
      <c r="B73" s="241"/>
      <c r="C73" s="261" t="s">
        <v>323</v>
      </c>
      <c r="D73" s="262"/>
      <c r="E73" s="262"/>
      <c r="F73" s="262"/>
      <c r="G73" s="262"/>
      <c r="H73" s="262"/>
      <c r="I73" s="262"/>
      <c r="J73" s="262"/>
      <c r="K73" s="262"/>
      <c r="L73" s="262"/>
      <c r="M73" s="262"/>
      <c r="N73" s="262"/>
      <c r="O73" s="262"/>
      <c r="P73" s="263"/>
    </row>
    <row r="74" spans="1:19" ht="17.25" customHeight="1" x14ac:dyDescent="0.2">
      <c r="B74" s="241"/>
      <c r="C74" s="264" t="s">
        <v>99</v>
      </c>
      <c r="D74" s="265"/>
      <c r="E74" s="265"/>
      <c r="F74" s="265"/>
      <c r="G74" s="265"/>
      <c r="H74" s="265"/>
      <c r="I74" s="265"/>
      <c r="J74" s="265"/>
      <c r="K74" s="265"/>
      <c r="L74" s="265"/>
      <c r="M74" s="265"/>
      <c r="N74" s="265"/>
      <c r="O74" s="265"/>
      <c r="P74" s="266"/>
    </row>
    <row r="75" spans="1:19" ht="49.5" customHeight="1" thickBot="1" x14ac:dyDescent="0.25">
      <c r="B75" s="242"/>
      <c r="C75" s="267" t="s">
        <v>333</v>
      </c>
      <c r="D75" s="268"/>
      <c r="E75" s="268"/>
      <c r="F75" s="268"/>
      <c r="G75" s="268"/>
      <c r="H75" s="268"/>
      <c r="I75" s="268"/>
      <c r="J75" s="268"/>
      <c r="K75" s="268"/>
      <c r="L75" s="268"/>
      <c r="M75" s="268"/>
      <c r="N75" s="268"/>
      <c r="O75" s="268"/>
      <c r="P75" s="269"/>
    </row>
    <row r="76" spans="1:19" ht="30.75" customHeight="1" thickBot="1" x14ac:dyDescent="0.25">
      <c r="B76" s="7" t="s">
        <v>41</v>
      </c>
      <c r="C76" s="193" t="s">
        <v>138</v>
      </c>
      <c r="D76" s="155"/>
      <c r="E76" s="155"/>
      <c r="F76" s="155"/>
      <c r="G76" s="155"/>
      <c r="H76" s="155"/>
      <c r="I76" s="155"/>
      <c r="J76" s="155"/>
      <c r="K76" s="155"/>
      <c r="L76" s="155"/>
      <c r="M76" s="155"/>
      <c r="N76" s="155"/>
      <c r="O76" s="155"/>
      <c r="P76" s="156"/>
    </row>
    <row r="77" spans="1:19" ht="27.75" customHeight="1" thickBot="1" x14ac:dyDescent="0.25">
      <c r="B77" s="7" t="s">
        <v>54</v>
      </c>
      <c r="C77" s="259" t="s">
        <v>55</v>
      </c>
      <c r="D77" s="259"/>
      <c r="E77" s="259"/>
      <c r="F77" s="259"/>
      <c r="G77" s="259"/>
      <c r="H77" s="259"/>
      <c r="I77" s="259"/>
      <c r="J77" s="259"/>
      <c r="K77" s="259"/>
      <c r="L77" s="259"/>
      <c r="M77" s="259"/>
      <c r="N77" s="259"/>
      <c r="O77" s="259"/>
      <c r="P77" s="260"/>
    </row>
    <row r="80" spans="1:19" x14ac:dyDescent="0.2">
      <c r="C80" s="20"/>
    </row>
    <row r="81" spans="2:15" hidden="1" x14ac:dyDescent="0.2">
      <c r="C81" s="1">
        <v>2018</v>
      </c>
    </row>
    <row r="82" spans="2:15" hidden="1" x14ac:dyDescent="0.2">
      <c r="C82" s="1">
        <v>2019</v>
      </c>
    </row>
    <row r="88" spans="2:15" s="2" customFormat="1" x14ac:dyDescent="0.2"/>
    <row r="89" spans="2:15" s="2" customFormat="1" x14ac:dyDescent="0.2">
      <c r="B89" s="21"/>
      <c r="C89" s="21"/>
      <c r="D89" s="21"/>
      <c r="E89" s="21"/>
      <c r="F89" s="21"/>
      <c r="G89" s="21"/>
      <c r="H89" s="21"/>
      <c r="I89" s="21"/>
      <c r="J89" s="21"/>
      <c r="K89" s="21"/>
      <c r="L89" s="21"/>
      <c r="M89" s="21"/>
      <c r="N89" s="21"/>
      <c r="O89" s="21"/>
    </row>
    <row r="90" spans="2:15" s="2" customFormat="1" x14ac:dyDescent="0.2">
      <c r="B90" s="21"/>
      <c r="C90" s="21"/>
      <c r="D90" s="21"/>
      <c r="E90" s="21"/>
      <c r="F90" s="21"/>
      <c r="G90" s="21"/>
      <c r="H90" s="21"/>
      <c r="I90" s="21"/>
      <c r="J90" s="21"/>
      <c r="K90" s="21"/>
      <c r="L90" s="21"/>
      <c r="M90" s="21"/>
      <c r="N90" s="21"/>
      <c r="O90" s="21"/>
    </row>
    <row r="91" spans="2:15" s="2" customFormat="1" x14ac:dyDescent="0.2">
      <c r="B91" s="21"/>
      <c r="C91" s="21"/>
      <c r="D91" s="21"/>
      <c r="E91" s="21"/>
      <c r="F91" s="21"/>
      <c r="G91" s="21"/>
      <c r="H91" s="21"/>
      <c r="I91" s="21"/>
      <c r="J91" s="21"/>
      <c r="K91" s="21"/>
      <c r="L91" s="21"/>
      <c r="M91" s="21"/>
      <c r="N91" s="21"/>
      <c r="O91" s="21"/>
    </row>
    <row r="92" spans="2:15" s="2" customFormat="1" x14ac:dyDescent="0.2">
      <c r="B92" s="21"/>
      <c r="C92" s="21"/>
      <c r="D92" s="21"/>
      <c r="E92" s="21"/>
      <c r="F92" s="21"/>
      <c r="G92" s="21"/>
      <c r="H92" s="21"/>
      <c r="I92" s="21"/>
      <c r="J92" s="21"/>
      <c r="K92" s="21"/>
      <c r="L92" s="21"/>
      <c r="M92" s="21"/>
      <c r="N92" s="21"/>
      <c r="O92" s="21"/>
    </row>
    <row r="93" spans="2:15" s="2" customFormat="1" x14ac:dyDescent="0.2">
      <c r="B93" s="22"/>
      <c r="C93" s="22"/>
      <c r="D93" s="22"/>
      <c r="E93" s="22"/>
      <c r="F93" s="22"/>
      <c r="G93" s="21"/>
      <c r="H93" s="21"/>
      <c r="I93" s="21"/>
      <c r="J93" s="21"/>
      <c r="K93" s="21"/>
      <c r="L93" s="21"/>
      <c r="M93" s="21"/>
      <c r="N93" s="21"/>
      <c r="O93" s="21"/>
    </row>
    <row r="94" spans="2:15" s="2" customFormat="1" x14ac:dyDescent="0.2">
      <c r="B94" s="22"/>
      <c r="C94" s="22"/>
      <c r="D94" s="22"/>
      <c r="E94" s="22"/>
      <c r="F94" s="22"/>
      <c r="G94" s="21"/>
      <c r="H94" s="21"/>
      <c r="I94" s="21"/>
      <c r="J94" s="21"/>
      <c r="K94" s="21"/>
      <c r="L94" s="21"/>
      <c r="M94" s="21"/>
      <c r="N94" s="21"/>
      <c r="O94" s="21"/>
    </row>
    <row r="95" spans="2:15" s="2" customFormat="1" x14ac:dyDescent="0.2">
      <c r="B95" s="22"/>
      <c r="C95" s="22"/>
      <c r="D95" s="22"/>
      <c r="E95" s="22"/>
      <c r="F95" s="22"/>
      <c r="G95" s="21"/>
      <c r="H95" s="21"/>
      <c r="I95" s="21"/>
      <c r="J95" s="21"/>
      <c r="K95" s="21"/>
      <c r="L95" s="21"/>
      <c r="M95" s="21"/>
      <c r="N95" s="21"/>
      <c r="O95" s="21"/>
    </row>
    <row r="96" spans="2:15" s="2" customFormat="1" x14ac:dyDescent="0.2">
      <c r="B96" s="22"/>
      <c r="C96" s="22"/>
      <c r="D96" s="22"/>
      <c r="E96" s="22"/>
      <c r="F96" s="22"/>
      <c r="G96" s="21"/>
      <c r="H96" s="21"/>
      <c r="I96" s="21"/>
      <c r="J96" s="21"/>
      <c r="K96" s="21"/>
      <c r="L96" s="21"/>
      <c r="M96" s="21"/>
      <c r="N96" s="21"/>
      <c r="O96" s="21"/>
    </row>
    <row r="97" spans="2:17" s="2" customFormat="1" x14ac:dyDescent="0.2">
      <c r="B97" s="22"/>
      <c r="C97" s="22"/>
      <c r="D97" s="22"/>
      <c r="E97" s="22"/>
      <c r="F97" s="22"/>
      <c r="G97" s="21"/>
      <c r="H97" s="21"/>
      <c r="I97" s="21"/>
      <c r="J97" s="21"/>
      <c r="K97" s="21"/>
      <c r="L97" s="21"/>
      <c r="M97" s="21"/>
      <c r="N97" s="21"/>
      <c r="O97" s="21"/>
    </row>
    <row r="98" spans="2:17" s="2" customFormat="1" x14ac:dyDescent="0.2">
      <c r="B98" s="22"/>
      <c r="C98" s="22"/>
      <c r="D98" s="22"/>
      <c r="E98" s="22"/>
      <c r="F98" s="22"/>
      <c r="G98" s="21"/>
      <c r="H98" s="21"/>
      <c r="I98" s="21"/>
      <c r="J98" s="21"/>
      <c r="K98" s="21"/>
      <c r="L98" s="21"/>
      <c r="M98" s="21"/>
      <c r="N98" s="21"/>
      <c r="O98" s="21"/>
    </row>
    <row r="99" spans="2:17" s="2" customFormat="1" x14ac:dyDescent="0.2">
      <c r="B99" s="22"/>
      <c r="C99" s="22"/>
      <c r="D99" s="22"/>
      <c r="E99" s="22"/>
      <c r="F99" s="22"/>
      <c r="G99" s="21"/>
      <c r="H99" s="21"/>
      <c r="I99" s="21"/>
      <c r="J99" s="21"/>
      <c r="K99" s="21"/>
      <c r="L99" s="21"/>
      <c r="M99" s="21"/>
      <c r="N99" s="21"/>
      <c r="O99" s="21"/>
      <c r="P99" s="23"/>
    </row>
    <row r="100" spans="2:17" s="2" customFormat="1" x14ac:dyDescent="0.2">
      <c r="B100" s="22"/>
      <c r="C100" s="22"/>
      <c r="D100" s="22"/>
      <c r="E100" s="22"/>
      <c r="F100" s="22"/>
      <c r="G100" s="21"/>
      <c r="H100" s="21"/>
      <c r="I100" s="21"/>
      <c r="J100" s="21"/>
      <c r="K100" s="21"/>
      <c r="L100" s="21"/>
      <c r="M100" s="21"/>
      <c r="N100" s="21"/>
      <c r="O100" s="21"/>
      <c r="P100" s="23"/>
    </row>
    <row r="101" spans="2:17" s="2" customFormat="1" x14ac:dyDescent="0.2">
      <c r="B101" s="22"/>
      <c r="C101" s="22"/>
      <c r="D101" s="22"/>
      <c r="E101" s="22"/>
      <c r="F101" s="22"/>
      <c r="G101" s="21"/>
      <c r="H101" s="21"/>
      <c r="I101" s="21"/>
      <c r="J101" s="21"/>
      <c r="K101" s="21"/>
      <c r="L101" s="21"/>
      <c r="M101" s="21"/>
      <c r="N101" s="21"/>
      <c r="O101" s="21"/>
      <c r="P101" s="23"/>
    </row>
    <row r="102" spans="2:17" s="2" customFormat="1" x14ac:dyDescent="0.2">
      <c r="B102" s="22"/>
      <c r="C102" s="22"/>
      <c r="D102" s="22"/>
      <c r="E102" s="22"/>
      <c r="F102" s="22"/>
      <c r="G102" s="21"/>
      <c r="H102" s="21"/>
      <c r="I102" s="21"/>
      <c r="J102" s="21"/>
      <c r="K102" s="21"/>
      <c r="L102" s="21"/>
      <c r="M102" s="21"/>
      <c r="N102" s="21"/>
      <c r="O102" s="21"/>
      <c r="P102" s="23"/>
      <c r="Q102" s="24" t="s">
        <v>46</v>
      </c>
    </row>
    <row r="103" spans="2:17" s="2" customFormat="1" x14ac:dyDescent="0.2">
      <c r="B103" s="25"/>
      <c r="C103" s="25"/>
      <c r="D103" s="22"/>
      <c r="E103" s="22"/>
      <c r="F103" s="22"/>
      <c r="G103" s="21"/>
      <c r="H103" s="21"/>
      <c r="I103" s="21"/>
      <c r="J103" s="21"/>
      <c r="K103" s="21"/>
      <c r="L103" s="21"/>
      <c r="M103" s="21"/>
      <c r="N103" s="21"/>
      <c r="O103" s="21"/>
      <c r="P103" s="23"/>
      <c r="Q103" s="24" t="s">
        <v>47</v>
      </c>
    </row>
    <row r="104" spans="2:17" s="2" customFormat="1" x14ac:dyDescent="0.2">
      <c r="B104" s="25"/>
      <c r="C104" s="25"/>
      <c r="D104" s="22"/>
      <c r="E104" s="22"/>
      <c r="F104" s="22"/>
      <c r="G104" s="21"/>
      <c r="H104" s="21"/>
      <c r="I104" s="21"/>
      <c r="J104" s="21"/>
      <c r="K104" s="21"/>
      <c r="L104" s="21"/>
      <c r="M104" s="21"/>
      <c r="N104" s="21"/>
      <c r="O104" s="21"/>
      <c r="P104" s="23"/>
      <c r="Q104" s="24" t="s">
        <v>49</v>
      </c>
    </row>
    <row r="105" spans="2:17" s="2" customFormat="1" x14ac:dyDescent="0.2">
      <c r="B105" s="25"/>
      <c r="C105" s="25"/>
      <c r="D105" s="22"/>
      <c r="E105" s="22"/>
      <c r="F105" s="22"/>
      <c r="G105" s="21"/>
      <c r="H105" s="21"/>
      <c r="I105" s="21"/>
      <c r="J105" s="21"/>
      <c r="K105" s="21"/>
      <c r="L105" s="21"/>
      <c r="M105" s="21"/>
      <c r="N105" s="21"/>
      <c r="O105" s="21"/>
      <c r="P105" s="23"/>
      <c r="Q105" s="24" t="s">
        <v>48</v>
      </c>
    </row>
    <row r="106" spans="2:17" s="2" customFormat="1" x14ac:dyDescent="0.2">
      <c r="B106" s="22"/>
      <c r="C106" s="25"/>
      <c r="D106" s="22"/>
      <c r="E106" s="22"/>
      <c r="F106" s="22"/>
      <c r="G106" s="21"/>
      <c r="H106" s="21"/>
      <c r="I106" s="21"/>
      <c r="J106" s="21"/>
      <c r="K106" s="21"/>
      <c r="L106" s="21"/>
      <c r="M106" s="26"/>
      <c r="N106" s="21"/>
      <c r="O106" s="21"/>
      <c r="P106" s="23"/>
      <c r="Q106" s="24" t="s">
        <v>50</v>
      </c>
    </row>
    <row r="107" spans="2:17" s="2" customFormat="1" x14ac:dyDescent="0.2">
      <c r="B107" s="22"/>
      <c r="C107" s="25"/>
      <c r="D107" s="22"/>
      <c r="E107" s="22"/>
      <c r="F107" s="22"/>
      <c r="G107" s="21"/>
      <c r="H107" s="21"/>
      <c r="I107" s="21"/>
      <c r="J107" s="21"/>
      <c r="K107" s="21"/>
      <c r="L107" s="21"/>
      <c r="M107" s="21"/>
      <c r="N107" s="21" t="s">
        <v>45</v>
      </c>
      <c r="O107" s="21"/>
      <c r="P107" s="23"/>
      <c r="Q107" s="24" t="s">
        <v>51</v>
      </c>
    </row>
    <row r="108" spans="2:17" s="2" customFormat="1" x14ac:dyDescent="0.2">
      <c r="B108" s="22"/>
      <c r="C108" s="25"/>
      <c r="D108" s="22"/>
      <c r="E108" s="22"/>
      <c r="F108" s="22"/>
      <c r="G108" s="21"/>
      <c r="H108" s="21"/>
      <c r="I108" s="21"/>
      <c r="J108" s="21"/>
      <c r="K108" s="21"/>
      <c r="L108" s="21"/>
      <c r="M108" s="21"/>
      <c r="N108" s="21"/>
      <c r="O108" s="21"/>
      <c r="P108" s="23"/>
    </row>
    <row r="109" spans="2:17" s="2" customFormat="1" x14ac:dyDescent="0.2">
      <c r="B109" s="22"/>
      <c r="C109" s="25"/>
      <c r="D109" s="22"/>
      <c r="E109" s="22"/>
      <c r="F109" s="22"/>
      <c r="G109" s="21"/>
      <c r="H109" s="21"/>
      <c r="I109" s="21"/>
      <c r="J109" s="21"/>
      <c r="K109" s="21"/>
      <c r="L109" s="21"/>
      <c r="M109" s="21"/>
      <c r="N109" s="21"/>
      <c r="O109" s="21"/>
      <c r="P109" s="23"/>
    </row>
    <row r="110" spans="2:17" s="2" customFormat="1" x14ac:dyDescent="0.2">
      <c r="B110" s="22"/>
      <c r="C110" s="22"/>
      <c r="D110" s="22"/>
      <c r="E110" s="22"/>
      <c r="F110" s="22"/>
      <c r="G110" s="21"/>
      <c r="H110" s="21"/>
      <c r="I110" s="21"/>
      <c r="J110" s="21"/>
      <c r="K110" s="21"/>
      <c r="L110" s="21"/>
      <c r="M110" s="21"/>
      <c r="N110" s="21"/>
      <c r="O110" s="21"/>
      <c r="P110" s="23"/>
    </row>
    <row r="111" spans="2:17" s="2" customFormat="1" x14ac:dyDescent="0.2">
      <c r="B111" s="22"/>
      <c r="C111" s="22"/>
      <c r="D111" s="22"/>
      <c r="E111" s="22"/>
      <c r="F111" s="22"/>
      <c r="G111" s="21"/>
      <c r="H111" s="21"/>
      <c r="I111" s="21"/>
      <c r="J111" s="21"/>
      <c r="K111" s="21"/>
      <c r="L111" s="21"/>
      <c r="M111" s="21"/>
      <c r="N111" s="21"/>
      <c r="O111" s="21"/>
      <c r="P111" s="23"/>
    </row>
    <row r="112" spans="2:17" s="2" customFormat="1" x14ac:dyDescent="0.2">
      <c r="B112" s="22"/>
      <c r="C112" s="22"/>
      <c r="D112" s="22"/>
      <c r="E112" s="22"/>
      <c r="F112" s="22"/>
      <c r="G112" s="21"/>
      <c r="H112" s="21"/>
      <c r="I112" s="21"/>
      <c r="J112" s="21"/>
      <c r="K112" s="21"/>
      <c r="L112" s="21"/>
      <c r="M112" s="21"/>
      <c r="N112" s="21"/>
      <c r="O112" s="21"/>
      <c r="P112" s="23"/>
      <c r="Q112" s="24">
        <v>2015</v>
      </c>
    </row>
    <row r="113" spans="2:17" s="2" customFormat="1" ht="12.75" customHeight="1" x14ac:dyDescent="0.2">
      <c r="B113" s="22"/>
      <c r="C113" s="22"/>
      <c r="D113" s="22"/>
      <c r="E113" s="22"/>
      <c r="F113" s="22"/>
      <c r="G113" s="21"/>
      <c r="H113" s="21"/>
      <c r="I113" s="21"/>
      <c r="J113" s="21"/>
      <c r="K113" s="21"/>
      <c r="L113" s="21"/>
      <c r="M113" s="21"/>
      <c r="N113" s="21"/>
      <c r="O113" s="21"/>
      <c r="Q113" s="24">
        <v>2016</v>
      </c>
    </row>
    <row r="114" spans="2:17" s="2" customFormat="1" x14ac:dyDescent="0.2">
      <c r="B114" s="22"/>
      <c r="C114" s="22"/>
      <c r="D114" s="22"/>
      <c r="E114" s="22"/>
      <c r="F114" s="22"/>
      <c r="G114" s="21"/>
      <c r="H114" s="21"/>
      <c r="I114" s="21"/>
      <c r="J114" s="21"/>
      <c r="K114" s="21"/>
      <c r="L114" s="21"/>
      <c r="M114" s="21"/>
      <c r="N114" s="21"/>
      <c r="O114" s="21"/>
      <c r="Q114" s="24">
        <v>2017</v>
      </c>
    </row>
    <row r="115" spans="2:17" s="2" customFormat="1" x14ac:dyDescent="0.2">
      <c r="B115" s="22"/>
      <c r="C115" s="22"/>
      <c r="D115" s="22"/>
      <c r="E115" s="22"/>
      <c r="F115" s="22"/>
      <c r="G115" s="21"/>
      <c r="H115" s="21"/>
      <c r="I115" s="21"/>
      <c r="J115" s="21"/>
      <c r="K115" s="21"/>
      <c r="L115" s="21"/>
      <c r="M115" s="21"/>
      <c r="N115" s="21"/>
      <c r="O115" s="21"/>
      <c r="Q115" s="24">
        <v>2018</v>
      </c>
    </row>
    <row r="116" spans="2:17" s="2" customFormat="1" x14ac:dyDescent="0.2">
      <c r="B116" s="22"/>
      <c r="C116" s="22"/>
      <c r="D116" s="22"/>
      <c r="E116" s="22"/>
      <c r="F116" s="22"/>
      <c r="G116" s="21"/>
      <c r="H116" s="21"/>
      <c r="I116" s="21"/>
      <c r="J116" s="21"/>
      <c r="K116" s="21"/>
      <c r="L116" s="21"/>
      <c r="M116" s="21"/>
      <c r="N116" s="21"/>
      <c r="O116" s="21"/>
    </row>
    <row r="117" spans="2:17" s="2" customFormat="1" x14ac:dyDescent="0.2">
      <c r="B117" s="22"/>
      <c r="C117" s="22"/>
      <c r="D117" s="22"/>
      <c r="E117" s="22"/>
      <c r="F117" s="22"/>
      <c r="G117" s="21"/>
      <c r="H117" s="21"/>
      <c r="I117" s="21"/>
      <c r="J117" s="21"/>
      <c r="K117" s="21"/>
      <c r="L117" s="21"/>
      <c r="M117" s="21"/>
      <c r="N117" s="21"/>
      <c r="O117" s="21"/>
    </row>
    <row r="118" spans="2:17" s="2" customFormat="1" x14ac:dyDescent="0.2">
      <c r="B118" s="27"/>
      <c r="C118" s="22"/>
      <c r="D118" s="22"/>
      <c r="E118" s="22"/>
      <c r="F118" s="22"/>
      <c r="G118" s="21"/>
      <c r="H118" s="21"/>
      <c r="I118" s="21"/>
      <c r="J118" s="21"/>
      <c r="K118" s="21"/>
      <c r="L118" s="21"/>
      <c r="M118" s="21"/>
      <c r="N118" s="21"/>
      <c r="O118" s="21"/>
    </row>
    <row r="119" spans="2:17" s="2" customFormat="1" x14ac:dyDescent="0.2">
      <c r="B119" s="27"/>
      <c r="C119" s="22"/>
      <c r="D119" s="22"/>
      <c r="E119" s="22"/>
      <c r="F119" s="22"/>
      <c r="G119" s="21"/>
      <c r="H119" s="21"/>
      <c r="I119" s="21"/>
      <c r="J119" s="21"/>
      <c r="K119" s="21"/>
      <c r="L119" s="21"/>
      <c r="M119" s="21"/>
      <c r="N119" s="21"/>
      <c r="O119" s="21"/>
    </row>
    <row r="120" spans="2:17" s="2" customFormat="1" x14ac:dyDescent="0.2">
      <c r="B120" s="27"/>
      <c r="C120" s="22"/>
      <c r="D120" s="22"/>
      <c r="E120" s="22"/>
      <c r="F120" s="22"/>
      <c r="G120" s="21"/>
      <c r="H120" s="21"/>
      <c r="I120" s="21"/>
      <c r="J120" s="21"/>
      <c r="K120" s="21"/>
      <c r="L120" s="21"/>
      <c r="M120" s="21"/>
      <c r="N120" s="21"/>
      <c r="O120" s="21"/>
    </row>
    <row r="121" spans="2:17" s="2" customFormat="1" x14ac:dyDescent="0.2">
      <c r="B121" s="27"/>
      <c r="C121" s="22"/>
      <c r="D121" s="22"/>
      <c r="E121" s="22"/>
      <c r="F121" s="22"/>
      <c r="G121" s="21"/>
      <c r="H121" s="21"/>
      <c r="I121" s="21"/>
      <c r="J121" s="21"/>
      <c r="K121" s="21"/>
      <c r="L121" s="21"/>
      <c r="M121" s="21"/>
      <c r="N121" s="21"/>
      <c r="O121" s="21"/>
    </row>
    <row r="122" spans="2:17" s="2" customFormat="1" x14ac:dyDescent="0.2">
      <c r="B122" s="27"/>
      <c r="C122" s="22"/>
      <c r="D122" s="22"/>
      <c r="E122" s="22"/>
      <c r="F122" s="22"/>
      <c r="G122" s="21"/>
      <c r="H122" s="21"/>
      <c r="I122" s="21"/>
      <c r="J122" s="21"/>
      <c r="K122" s="21"/>
      <c r="L122" s="21"/>
      <c r="M122" s="21"/>
      <c r="N122" s="21"/>
      <c r="O122" s="21"/>
    </row>
    <row r="123" spans="2:17" s="2" customFormat="1" x14ac:dyDescent="0.2">
      <c r="B123" s="27"/>
      <c r="C123" s="22"/>
      <c r="D123" s="22"/>
      <c r="E123" s="22"/>
      <c r="F123" s="22"/>
      <c r="G123" s="21"/>
      <c r="H123" s="21"/>
      <c r="I123" s="21"/>
      <c r="J123" s="21"/>
      <c r="K123" s="21"/>
      <c r="L123" s="21"/>
      <c r="M123" s="21"/>
      <c r="N123" s="21"/>
      <c r="O123" s="21"/>
    </row>
    <row r="124" spans="2:17" s="2" customFormat="1" x14ac:dyDescent="0.2">
      <c r="B124" s="27"/>
      <c r="C124" s="22"/>
      <c r="D124" s="22"/>
      <c r="E124" s="22"/>
      <c r="F124" s="22"/>
      <c r="G124" s="21"/>
      <c r="H124" s="21"/>
      <c r="I124" s="21"/>
      <c r="J124" s="21"/>
      <c r="K124" s="21"/>
      <c r="L124" s="21"/>
      <c r="M124" s="21"/>
      <c r="N124" s="21"/>
      <c r="O124" s="21"/>
    </row>
    <row r="125" spans="2:17" s="2" customFormat="1" x14ac:dyDescent="0.2">
      <c r="B125" s="28"/>
      <c r="C125" s="22"/>
      <c r="D125" s="22"/>
      <c r="E125" s="22"/>
      <c r="F125" s="22"/>
      <c r="G125" s="21"/>
      <c r="H125" s="21"/>
      <c r="I125" s="21"/>
      <c r="J125" s="21"/>
      <c r="K125" s="21"/>
      <c r="L125" s="21"/>
      <c r="M125" s="21"/>
      <c r="N125" s="21"/>
      <c r="O125" s="21"/>
    </row>
    <row r="126" spans="2:17" s="2" customFormat="1" x14ac:dyDescent="0.2">
      <c r="B126" s="28"/>
      <c r="C126" s="22"/>
      <c r="D126" s="22"/>
      <c r="E126" s="22"/>
      <c r="F126" s="22"/>
      <c r="G126" s="21"/>
      <c r="H126" s="21"/>
      <c r="I126" s="21"/>
      <c r="J126" s="21"/>
      <c r="K126" s="21"/>
      <c r="L126" s="21"/>
      <c r="M126" s="21"/>
      <c r="N126" s="21"/>
      <c r="O126" s="21"/>
    </row>
    <row r="127" spans="2:17" s="2" customFormat="1" x14ac:dyDescent="0.2">
      <c r="B127" s="22"/>
      <c r="C127" s="22"/>
      <c r="D127" s="22"/>
      <c r="E127" s="22"/>
      <c r="F127" s="22"/>
      <c r="G127" s="21"/>
      <c r="H127" s="21"/>
      <c r="I127" s="21"/>
      <c r="J127" s="21"/>
      <c r="K127" s="21"/>
      <c r="L127" s="21"/>
      <c r="M127" s="21"/>
      <c r="N127" s="21"/>
      <c r="O127" s="21"/>
    </row>
    <row r="128" spans="2:17" s="2" customFormat="1" x14ac:dyDescent="0.2">
      <c r="B128" s="29" t="s">
        <v>115</v>
      </c>
      <c r="C128" s="22"/>
      <c r="D128" s="22"/>
      <c r="E128" s="22"/>
      <c r="F128" s="22"/>
      <c r="G128" s="21"/>
      <c r="H128" s="21"/>
      <c r="I128" s="21"/>
      <c r="J128" s="21"/>
      <c r="K128" s="21"/>
      <c r="L128" s="21"/>
      <c r="M128" s="21"/>
      <c r="N128" s="21"/>
      <c r="O128" s="21"/>
    </row>
    <row r="129" spans="2:19" s="2" customFormat="1" x14ac:dyDescent="0.2">
      <c r="B129" s="29" t="s">
        <v>116</v>
      </c>
      <c r="C129" s="22"/>
      <c r="D129" s="22"/>
      <c r="E129" s="22"/>
      <c r="F129" s="22"/>
      <c r="G129" s="21"/>
      <c r="H129" s="21"/>
      <c r="I129" s="21"/>
      <c r="J129" s="21"/>
      <c r="K129" s="21"/>
      <c r="L129" s="21"/>
      <c r="M129" s="21"/>
      <c r="N129" s="21"/>
      <c r="O129" s="21"/>
    </row>
    <row r="130" spans="2:19" s="2" customFormat="1" x14ac:dyDescent="0.2">
      <c r="B130" s="29" t="s">
        <v>117</v>
      </c>
      <c r="C130" s="22"/>
      <c r="D130" s="22"/>
      <c r="E130" s="22"/>
      <c r="F130" s="22"/>
      <c r="G130" s="21"/>
      <c r="H130" s="21"/>
      <c r="I130" s="21"/>
      <c r="J130" s="21"/>
      <c r="K130" s="21"/>
      <c r="L130" s="21"/>
      <c r="M130" s="21"/>
      <c r="N130" s="21"/>
      <c r="O130" s="21"/>
    </row>
    <row r="131" spans="2:19" s="2" customFormat="1" x14ac:dyDescent="0.2">
      <c r="B131" s="29" t="s">
        <v>118</v>
      </c>
      <c r="C131" s="22"/>
      <c r="D131" s="22"/>
      <c r="E131" s="22"/>
      <c r="F131" s="22"/>
      <c r="G131" s="21"/>
      <c r="H131" s="21"/>
      <c r="I131" s="21"/>
      <c r="J131" s="21"/>
      <c r="K131" s="21"/>
      <c r="L131" s="21"/>
      <c r="M131" s="21"/>
      <c r="N131" s="21"/>
      <c r="O131" s="21"/>
    </row>
    <row r="132" spans="2:19" s="2" customFormat="1" x14ac:dyDescent="0.2">
      <c r="B132" s="29" t="s">
        <v>119</v>
      </c>
      <c r="C132" s="22"/>
      <c r="D132" s="22"/>
      <c r="E132" s="22"/>
      <c r="F132" s="22"/>
      <c r="G132" s="21"/>
      <c r="H132" s="21"/>
      <c r="I132" s="21"/>
      <c r="J132" s="21"/>
      <c r="K132" s="21"/>
      <c r="L132" s="21"/>
      <c r="M132" s="21"/>
      <c r="N132" s="21"/>
      <c r="O132" s="21"/>
    </row>
    <row r="133" spans="2:19" s="2" customFormat="1" x14ac:dyDescent="0.2">
      <c r="B133" s="29" t="s">
        <v>120</v>
      </c>
      <c r="C133" s="22"/>
      <c r="D133" s="22"/>
      <c r="E133" s="22"/>
      <c r="F133" s="22"/>
      <c r="G133" s="21"/>
      <c r="H133" s="21"/>
      <c r="I133" s="21"/>
      <c r="J133" s="21"/>
      <c r="K133" s="21"/>
      <c r="L133" s="21"/>
      <c r="M133" s="21"/>
      <c r="N133" s="21"/>
      <c r="O133" s="21"/>
    </row>
    <row r="134" spans="2:19" s="2" customFormat="1" x14ac:dyDescent="0.2">
      <c r="B134" s="29" t="s">
        <v>121</v>
      </c>
      <c r="C134" s="22"/>
      <c r="D134" s="22"/>
      <c r="E134" s="22"/>
      <c r="F134" s="22"/>
      <c r="G134" s="21"/>
      <c r="H134" s="21"/>
      <c r="I134" s="21"/>
      <c r="J134" s="21"/>
      <c r="K134" s="21"/>
      <c r="L134" s="21"/>
      <c r="M134" s="21"/>
      <c r="N134" s="21"/>
      <c r="O134" s="21"/>
    </row>
    <row r="135" spans="2:19" s="2" customFormat="1" x14ac:dyDescent="0.2">
      <c r="B135" s="30"/>
      <c r="C135" s="22"/>
      <c r="D135" s="22"/>
      <c r="E135" s="22"/>
      <c r="F135" s="22"/>
      <c r="G135" s="21"/>
      <c r="H135" s="21"/>
      <c r="I135" s="21"/>
      <c r="J135" s="21"/>
      <c r="K135" s="21"/>
      <c r="L135" s="21"/>
      <c r="M135" s="21"/>
      <c r="N135" s="21"/>
      <c r="O135" s="21"/>
    </row>
    <row r="136" spans="2:19" s="2" customFormat="1" x14ac:dyDescent="0.2">
      <c r="B136" s="27"/>
      <c r="C136" s="22"/>
      <c r="D136" s="22"/>
      <c r="E136" s="22"/>
      <c r="F136" s="22"/>
      <c r="G136" s="21"/>
      <c r="H136" s="21"/>
      <c r="I136" s="21"/>
      <c r="J136" s="21"/>
      <c r="K136" s="21"/>
      <c r="L136" s="21"/>
      <c r="M136" s="21"/>
      <c r="N136" s="21"/>
      <c r="O136" s="21"/>
    </row>
    <row r="137" spans="2:19" x14ac:dyDescent="0.2">
      <c r="B137" s="27"/>
      <c r="C137" s="22"/>
      <c r="D137" s="22"/>
      <c r="E137" s="22"/>
      <c r="F137" s="22"/>
      <c r="G137" s="21"/>
      <c r="H137" s="21"/>
      <c r="I137" s="21"/>
      <c r="J137" s="21"/>
      <c r="K137" s="21"/>
      <c r="L137" s="21"/>
      <c r="M137" s="21"/>
      <c r="N137" s="21"/>
      <c r="O137" s="21"/>
      <c r="P137" s="2"/>
      <c r="S137" s="1"/>
    </row>
    <row r="138" spans="2:19" hidden="1" x14ac:dyDescent="0.2">
      <c r="B138" s="22" t="s">
        <v>26</v>
      </c>
      <c r="C138" s="22"/>
      <c r="D138" s="22"/>
      <c r="E138" s="22"/>
      <c r="F138" s="22"/>
      <c r="G138" s="21"/>
      <c r="H138" s="21"/>
      <c r="I138" s="21"/>
      <c r="J138" s="21"/>
      <c r="K138" s="21"/>
      <c r="L138" s="21"/>
      <c r="M138" s="21"/>
      <c r="N138" s="21"/>
      <c r="O138" s="21"/>
      <c r="P138" s="2"/>
      <c r="S138" s="1"/>
    </row>
    <row r="139" spans="2:19" hidden="1" x14ac:dyDescent="0.2">
      <c r="B139" s="25" t="s">
        <v>34</v>
      </c>
      <c r="C139" s="22"/>
      <c r="D139" s="22"/>
      <c r="E139" s="22"/>
      <c r="F139" s="22"/>
      <c r="G139" s="21"/>
      <c r="H139" s="21"/>
      <c r="I139" s="21"/>
      <c r="J139" s="21"/>
      <c r="K139" s="21"/>
      <c r="L139" s="21"/>
      <c r="M139" s="21"/>
      <c r="N139" s="21"/>
      <c r="O139" s="21"/>
      <c r="P139" s="2"/>
      <c r="S139" s="1"/>
    </row>
    <row r="140" spans="2:19" hidden="1" x14ac:dyDescent="0.2">
      <c r="B140" s="25" t="s">
        <v>83</v>
      </c>
      <c r="C140" s="22"/>
      <c r="D140" s="22"/>
      <c r="E140" s="22"/>
      <c r="F140" s="22"/>
      <c r="G140" s="21"/>
      <c r="H140" s="21"/>
      <c r="I140" s="21"/>
      <c r="J140" s="21"/>
      <c r="K140" s="21"/>
      <c r="L140" s="21"/>
      <c r="M140" s="21"/>
      <c r="N140" s="21"/>
      <c r="O140" s="21"/>
      <c r="P140" s="2"/>
      <c r="S140" s="1"/>
    </row>
    <row r="141" spans="2:19" hidden="1" x14ac:dyDescent="0.2">
      <c r="B141" s="25" t="s">
        <v>27</v>
      </c>
      <c r="C141" s="22"/>
      <c r="D141" s="22"/>
      <c r="E141" s="22"/>
      <c r="F141" s="22"/>
      <c r="G141" s="21"/>
      <c r="H141" s="21"/>
      <c r="I141" s="21"/>
      <c r="J141" s="21"/>
      <c r="K141" s="21"/>
      <c r="L141" s="21"/>
      <c r="M141" s="21"/>
      <c r="N141" s="21"/>
      <c r="O141" s="21"/>
      <c r="P141" s="2"/>
      <c r="S141" s="1"/>
    </row>
    <row r="142" spans="2:19" hidden="1" x14ac:dyDescent="0.2">
      <c r="B142" s="25" t="s">
        <v>89</v>
      </c>
      <c r="C142" s="22"/>
      <c r="D142" s="22"/>
      <c r="E142" s="22"/>
      <c r="F142" s="22"/>
      <c r="G142" s="21"/>
      <c r="H142" s="21"/>
      <c r="I142" s="21"/>
      <c r="J142" s="21"/>
      <c r="K142" s="21"/>
      <c r="L142" s="21"/>
      <c r="M142" s="21"/>
      <c r="N142" s="21"/>
      <c r="O142" s="21"/>
      <c r="P142" s="2"/>
      <c r="S142" s="1"/>
    </row>
    <row r="143" spans="2:19" hidden="1" x14ac:dyDescent="0.2">
      <c r="B143" s="25" t="s">
        <v>112</v>
      </c>
      <c r="C143" s="22"/>
      <c r="D143" s="22"/>
      <c r="E143" s="22"/>
      <c r="F143" s="22"/>
      <c r="G143" s="21"/>
      <c r="H143" s="21"/>
      <c r="I143" s="21"/>
      <c r="J143" s="21"/>
      <c r="K143" s="21"/>
      <c r="L143" s="21"/>
      <c r="M143" s="21"/>
      <c r="N143" s="21"/>
      <c r="O143" s="21"/>
      <c r="P143" s="2"/>
      <c r="S143" s="1"/>
    </row>
    <row r="144" spans="2:19" hidden="1" x14ac:dyDescent="0.2">
      <c r="B144" s="25" t="s">
        <v>91</v>
      </c>
      <c r="C144" s="22"/>
      <c r="D144" s="22"/>
      <c r="E144" s="22"/>
      <c r="F144" s="22"/>
      <c r="G144" s="21"/>
      <c r="H144" s="21"/>
      <c r="I144" s="21"/>
      <c r="J144" s="21"/>
      <c r="K144" s="21"/>
      <c r="L144" s="21"/>
      <c r="M144" s="21"/>
      <c r="N144" s="21"/>
      <c r="O144" s="21"/>
      <c r="P144" s="2"/>
      <c r="S144" s="1"/>
    </row>
    <row r="145" spans="2:19" hidden="1" x14ac:dyDescent="0.2">
      <c r="B145" s="25" t="s">
        <v>32</v>
      </c>
      <c r="C145" s="22"/>
      <c r="D145" s="22"/>
      <c r="E145" s="22"/>
      <c r="F145" s="22"/>
      <c r="G145" s="21"/>
      <c r="H145" s="21"/>
      <c r="I145" s="21"/>
      <c r="J145" s="21"/>
      <c r="K145" s="21"/>
      <c r="L145" s="21"/>
      <c r="M145" s="21"/>
      <c r="N145" s="21"/>
      <c r="O145" s="21"/>
      <c r="P145" s="2"/>
      <c r="S145" s="1"/>
    </row>
    <row r="146" spans="2:19" hidden="1" x14ac:dyDescent="0.2">
      <c r="B146" s="25" t="s">
        <v>80</v>
      </c>
      <c r="C146" s="22"/>
      <c r="D146" s="22"/>
      <c r="E146" s="22"/>
      <c r="F146" s="22"/>
      <c r="G146" s="21"/>
      <c r="H146" s="21"/>
      <c r="I146" s="21"/>
      <c r="J146" s="21"/>
      <c r="K146" s="21"/>
      <c r="L146" s="21"/>
      <c r="M146" s="21"/>
      <c r="N146" s="21"/>
      <c r="O146" s="21"/>
      <c r="P146" s="2"/>
      <c r="S146" s="1"/>
    </row>
    <row r="147" spans="2:19" hidden="1" x14ac:dyDescent="0.2">
      <c r="B147" s="25" t="s">
        <v>84</v>
      </c>
      <c r="C147" s="22"/>
      <c r="D147" s="22"/>
      <c r="E147" s="22"/>
      <c r="F147" s="22"/>
      <c r="G147" s="21"/>
      <c r="H147" s="21"/>
      <c r="I147" s="21"/>
      <c r="J147" s="21"/>
      <c r="K147" s="21"/>
      <c r="L147" s="21"/>
      <c r="M147" s="21"/>
      <c r="N147" s="21"/>
      <c r="O147" s="21"/>
      <c r="P147" s="2"/>
      <c r="S147" s="1"/>
    </row>
    <row r="148" spans="2:19" ht="25.5" hidden="1" x14ac:dyDescent="0.2">
      <c r="B148" s="31" t="s">
        <v>108</v>
      </c>
      <c r="C148" s="22"/>
      <c r="D148" s="22"/>
      <c r="E148" s="22"/>
      <c r="F148" s="22"/>
      <c r="G148" s="21"/>
      <c r="H148" s="21"/>
      <c r="I148" s="21"/>
      <c r="J148" s="21"/>
      <c r="K148" s="21"/>
      <c r="L148" s="21"/>
      <c r="M148" s="21"/>
      <c r="N148" s="21"/>
      <c r="O148" s="21"/>
      <c r="P148" s="2"/>
    </row>
    <row r="149" spans="2:19" hidden="1" x14ac:dyDescent="0.2">
      <c r="B149" s="25" t="s">
        <v>82</v>
      </c>
      <c r="C149" s="22"/>
      <c r="D149" s="22"/>
      <c r="E149" s="22"/>
      <c r="F149" s="22"/>
      <c r="G149" s="21"/>
      <c r="H149" s="21"/>
      <c r="I149" s="21"/>
      <c r="J149" s="21"/>
      <c r="K149" s="21"/>
      <c r="L149" s="21"/>
      <c r="M149" s="21"/>
      <c r="N149" s="21"/>
      <c r="O149" s="21"/>
      <c r="P149" s="2"/>
    </row>
    <row r="150" spans="2:19" hidden="1" x14ac:dyDescent="0.2">
      <c r="B150" s="25" t="s">
        <v>87</v>
      </c>
      <c r="C150" s="22"/>
      <c r="D150" s="22"/>
      <c r="E150" s="22"/>
      <c r="F150" s="22"/>
      <c r="G150" s="21"/>
      <c r="H150" s="21"/>
      <c r="I150" s="21"/>
      <c r="J150" s="21"/>
      <c r="K150" s="21"/>
      <c r="L150" s="21"/>
      <c r="M150" s="21"/>
      <c r="N150" s="21"/>
      <c r="O150" s="21"/>
      <c r="P150" s="2"/>
    </row>
    <row r="151" spans="2:19" hidden="1" x14ac:dyDescent="0.2">
      <c r="B151" s="25" t="s">
        <v>90</v>
      </c>
      <c r="C151" s="22"/>
      <c r="D151" s="22"/>
      <c r="E151" s="22"/>
      <c r="F151" s="22"/>
      <c r="G151" s="21"/>
      <c r="H151" s="21"/>
      <c r="I151" s="21"/>
      <c r="J151" s="21"/>
      <c r="K151" s="21"/>
      <c r="L151" s="21"/>
      <c r="M151" s="21"/>
      <c r="N151" s="21"/>
      <c r="O151" s="21"/>
      <c r="P151" s="2"/>
    </row>
    <row r="152" spans="2:19" hidden="1" x14ac:dyDescent="0.2">
      <c r="B152" s="25" t="s">
        <v>88</v>
      </c>
      <c r="C152" s="22"/>
      <c r="D152" s="22"/>
      <c r="E152" s="22"/>
      <c r="F152" s="22"/>
      <c r="G152" s="21"/>
      <c r="H152" s="21"/>
      <c r="I152" s="21"/>
      <c r="J152" s="21"/>
      <c r="K152" s="21"/>
      <c r="L152" s="21"/>
      <c r="M152" s="21"/>
      <c r="N152" s="21"/>
      <c r="O152" s="21"/>
      <c r="P152" s="2"/>
    </row>
    <row r="153" spans="2:19" hidden="1" x14ac:dyDescent="0.2">
      <c r="B153" s="25" t="s">
        <v>85</v>
      </c>
      <c r="C153" s="22"/>
      <c r="D153" s="22"/>
      <c r="E153" s="22"/>
      <c r="F153" s="22"/>
      <c r="G153" s="21"/>
      <c r="H153" s="21"/>
      <c r="I153" s="21"/>
      <c r="J153" s="21"/>
      <c r="K153" s="21"/>
      <c r="L153" s="21"/>
      <c r="M153" s="21"/>
      <c r="N153" s="21"/>
      <c r="O153" s="21"/>
      <c r="P153" s="2"/>
    </row>
    <row r="154" spans="2:19" hidden="1" x14ac:dyDescent="0.2">
      <c r="B154" s="25" t="s">
        <v>78</v>
      </c>
      <c r="C154" s="22"/>
      <c r="D154" s="22"/>
      <c r="E154" s="22"/>
      <c r="F154" s="22"/>
      <c r="G154" s="21"/>
      <c r="H154" s="21"/>
      <c r="I154" s="21"/>
      <c r="J154" s="21"/>
      <c r="K154" s="21"/>
      <c r="L154" s="21"/>
      <c r="M154" s="21"/>
      <c r="N154" s="21"/>
      <c r="O154" s="21"/>
      <c r="P154" s="2"/>
    </row>
    <row r="155" spans="2:19" hidden="1" x14ac:dyDescent="0.2">
      <c r="B155" s="25" t="s">
        <v>86</v>
      </c>
      <c r="C155" s="22"/>
      <c r="D155" s="22"/>
      <c r="E155" s="22"/>
      <c r="F155" s="22"/>
      <c r="G155" s="21"/>
      <c r="H155" s="21"/>
      <c r="I155" s="21"/>
      <c r="J155" s="21"/>
      <c r="K155" s="21"/>
      <c r="L155" s="21"/>
      <c r="M155" s="21"/>
      <c r="N155" s="21"/>
      <c r="O155" s="21"/>
      <c r="P155" s="2"/>
    </row>
    <row r="156" spans="2:19" hidden="1" x14ac:dyDescent="0.2">
      <c r="B156" s="25" t="s">
        <v>79</v>
      </c>
      <c r="C156" s="22"/>
      <c r="D156" s="22"/>
      <c r="E156" s="22"/>
      <c r="F156" s="22"/>
      <c r="G156" s="21"/>
      <c r="H156" s="21"/>
      <c r="I156" s="21"/>
      <c r="J156" s="21"/>
      <c r="K156" s="21"/>
      <c r="L156" s="21"/>
      <c r="M156" s="21"/>
      <c r="N156" s="21"/>
      <c r="O156" s="21"/>
      <c r="P156" s="2"/>
    </row>
    <row r="157" spans="2:19" hidden="1" x14ac:dyDescent="0.2">
      <c r="B157" s="25" t="s">
        <v>81</v>
      </c>
      <c r="C157" s="22"/>
      <c r="D157" s="22"/>
      <c r="E157" s="22"/>
      <c r="F157" s="22"/>
      <c r="G157" s="21"/>
      <c r="H157" s="21"/>
      <c r="I157" s="21"/>
      <c r="J157" s="21"/>
      <c r="K157" s="21"/>
      <c r="L157" s="21"/>
      <c r="M157" s="21"/>
      <c r="N157" s="21"/>
      <c r="O157" s="21"/>
      <c r="P157" s="2"/>
    </row>
    <row r="158" spans="2:19" hidden="1" x14ac:dyDescent="0.2">
      <c r="B158" s="25" t="s">
        <v>30</v>
      </c>
      <c r="C158" s="22"/>
      <c r="D158" s="22"/>
      <c r="E158" s="22"/>
      <c r="F158" s="22"/>
      <c r="G158" s="21"/>
      <c r="H158" s="21"/>
      <c r="I158" s="21"/>
      <c r="J158" s="21"/>
      <c r="K158" s="21"/>
      <c r="L158" s="21"/>
      <c r="M158" s="21"/>
      <c r="N158" s="21"/>
      <c r="O158" s="21"/>
      <c r="P158" s="2"/>
    </row>
    <row r="159" spans="2:19" hidden="1" x14ac:dyDescent="0.2">
      <c r="B159" s="25" t="s">
        <v>33</v>
      </c>
      <c r="C159" s="22"/>
      <c r="D159" s="22"/>
      <c r="E159" s="22"/>
      <c r="F159" s="22"/>
      <c r="G159" s="21"/>
      <c r="H159" s="21"/>
      <c r="I159" s="21"/>
      <c r="J159" s="21"/>
      <c r="K159" s="21"/>
      <c r="L159" s="21"/>
      <c r="M159" s="21"/>
      <c r="N159" s="21"/>
      <c r="O159" s="21"/>
      <c r="P159" s="2"/>
    </row>
    <row r="160" spans="2:19" hidden="1" x14ac:dyDescent="0.2">
      <c r="B160" s="25" t="s">
        <v>29</v>
      </c>
      <c r="C160" s="22"/>
      <c r="D160" s="22"/>
      <c r="E160" s="22"/>
      <c r="F160" s="22"/>
      <c r="G160" s="21"/>
      <c r="H160" s="21"/>
      <c r="I160" s="21"/>
      <c r="J160" s="21"/>
      <c r="K160" s="21"/>
      <c r="L160" s="21"/>
      <c r="M160" s="21"/>
      <c r="N160" s="21"/>
      <c r="O160" s="21"/>
      <c r="P160" s="2"/>
    </row>
    <row r="161" spans="2:16" hidden="1" x14ac:dyDescent="0.2">
      <c r="B161" s="25" t="s">
        <v>31</v>
      </c>
      <c r="C161" s="22"/>
      <c r="D161" s="22"/>
      <c r="E161" s="22"/>
      <c r="F161" s="22"/>
      <c r="G161" s="21"/>
      <c r="H161" s="21"/>
      <c r="I161" s="21"/>
      <c r="J161" s="21"/>
      <c r="K161" s="21"/>
      <c r="L161" s="21"/>
      <c r="M161" s="21"/>
      <c r="N161" s="21"/>
      <c r="O161" s="21"/>
      <c r="P161" s="2"/>
    </row>
    <row r="162" spans="2:16" hidden="1" x14ac:dyDescent="0.2">
      <c r="B162" s="25" t="s">
        <v>64</v>
      </c>
      <c r="C162" s="22"/>
      <c r="D162" s="22"/>
      <c r="E162" s="22"/>
      <c r="F162" s="22"/>
      <c r="G162" s="21"/>
      <c r="H162" s="21"/>
      <c r="I162" s="21"/>
      <c r="J162" s="21"/>
      <c r="K162" s="21"/>
      <c r="L162" s="21"/>
      <c r="M162" s="21"/>
      <c r="N162" s="21"/>
      <c r="O162" s="21"/>
      <c r="P162" s="2"/>
    </row>
    <row r="163" spans="2:16" hidden="1" x14ac:dyDescent="0.2">
      <c r="B163" s="25" t="s">
        <v>63</v>
      </c>
      <c r="C163" s="22"/>
      <c r="D163" s="22"/>
      <c r="E163" s="22"/>
      <c r="F163" s="22"/>
      <c r="G163" s="21"/>
      <c r="H163" s="21"/>
      <c r="I163" s="21"/>
      <c r="J163" s="21"/>
      <c r="K163" s="21"/>
      <c r="L163" s="21"/>
      <c r="M163" s="21"/>
      <c r="N163" s="21"/>
      <c r="O163" s="21"/>
      <c r="P163" s="2"/>
    </row>
    <row r="164" spans="2:16" hidden="1" x14ac:dyDescent="0.2">
      <c r="B164" s="25" t="s">
        <v>28</v>
      </c>
      <c r="C164" s="22"/>
      <c r="D164" s="22"/>
      <c r="E164" s="22"/>
      <c r="F164" s="22"/>
      <c r="G164" s="21"/>
      <c r="H164" s="21"/>
      <c r="I164" s="21"/>
      <c r="J164" s="21"/>
      <c r="K164" s="21"/>
      <c r="L164" s="21"/>
      <c r="M164" s="21"/>
      <c r="N164" s="21"/>
      <c r="O164" s="21"/>
      <c r="P164" s="2"/>
    </row>
    <row r="165" spans="2:16" hidden="1" x14ac:dyDescent="0.2">
      <c r="B165" s="25" t="s">
        <v>62</v>
      </c>
      <c r="C165" s="22"/>
      <c r="D165" s="22"/>
      <c r="E165" s="22"/>
      <c r="F165" s="22"/>
      <c r="G165" s="21"/>
      <c r="H165" s="21"/>
      <c r="I165" s="21"/>
      <c r="J165" s="21"/>
      <c r="K165" s="21"/>
      <c r="L165" s="21"/>
      <c r="M165" s="21"/>
      <c r="N165" s="21"/>
      <c r="O165" s="21"/>
      <c r="P165" s="2"/>
    </row>
    <row r="166" spans="2:16" x14ac:dyDescent="0.2">
      <c r="B166" s="22"/>
      <c r="C166" s="22"/>
      <c r="D166" s="22"/>
      <c r="E166" s="22"/>
      <c r="F166" s="22"/>
      <c r="G166" s="21"/>
      <c r="H166" s="21"/>
      <c r="I166" s="21"/>
      <c r="J166" s="21"/>
      <c r="K166" s="21"/>
      <c r="L166" s="21"/>
      <c r="M166" s="21"/>
      <c r="N166" s="21"/>
      <c r="O166" s="21"/>
      <c r="P166" s="2"/>
    </row>
    <row r="167" spans="2:16" x14ac:dyDescent="0.2">
      <c r="B167" s="22"/>
      <c r="C167" s="22"/>
      <c r="D167" s="22"/>
      <c r="E167" s="22"/>
      <c r="F167" s="22"/>
      <c r="G167" s="21"/>
      <c r="H167" s="21"/>
      <c r="I167" s="21"/>
      <c r="J167" s="21"/>
      <c r="K167" s="21"/>
      <c r="L167" s="21"/>
      <c r="M167" s="21"/>
      <c r="N167" s="21"/>
      <c r="O167" s="21"/>
      <c r="P167" s="2"/>
    </row>
    <row r="168" spans="2:16" x14ac:dyDescent="0.2">
      <c r="B168" s="22"/>
      <c r="C168" s="22"/>
      <c r="D168" s="22"/>
      <c r="E168" s="22"/>
      <c r="F168" s="22"/>
      <c r="G168" s="21"/>
      <c r="H168" s="21"/>
      <c r="I168" s="21"/>
      <c r="J168" s="21"/>
      <c r="K168" s="21"/>
      <c r="L168" s="21"/>
      <c r="M168" s="21"/>
      <c r="N168" s="21"/>
      <c r="O168" s="21"/>
      <c r="P168" s="2"/>
    </row>
    <row r="169" spans="2:16" hidden="1" x14ac:dyDescent="0.2">
      <c r="B169" s="22" t="s">
        <v>109</v>
      </c>
      <c r="C169" s="22"/>
      <c r="D169" s="22"/>
      <c r="E169" s="22"/>
      <c r="F169" s="22"/>
      <c r="G169" s="21"/>
      <c r="H169" s="21"/>
      <c r="I169" s="21"/>
      <c r="J169" s="21"/>
      <c r="K169" s="21"/>
      <c r="L169" s="21"/>
      <c r="M169" s="21"/>
      <c r="N169" s="21"/>
      <c r="O169" s="21"/>
      <c r="P169" s="2"/>
    </row>
    <row r="170" spans="2:16" hidden="1" x14ac:dyDescent="0.2">
      <c r="B170" s="25" t="s">
        <v>44</v>
      </c>
      <c r="C170" s="22"/>
      <c r="D170" s="22"/>
      <c r="E170" s="22"/>
      <c r="F170" s="22"/>
      <c r="G170" s="21"/>
      <c r="H170" s="21"/>
      <c r="I170" s="21"/>
      <c r="J170" s="21"/>
      <c r="K170" s="21"/>
      <c r="L170" s="21"/>
      <c r="M170" s="21"/>
      <c r="N170" s="21"/>
      <c r="O170" s="21"/>
    </row>
    <row r="171" spans="2:16" hidden="1" x14ac:dyDescent="0.2">
      <c r="B171" s="25" t="s">
        <v>55</v>
      </c>
      <c r="C171" s="22"/>
      <c r="D171" s="22"/>
      <c r="E171" s="22"/>
      <c r="F171" s="22"/>
      <c r="G171" s="21"/>
      <c r="H171" s="21"/>
      <c r="I171" s="21"/>
      <c r="J171" s="21"/>
      <c r="K171" s="21"/>
      <c r="L171" s="21"/>
      <c r="M171" s="21"/>
      <c r="N171" s="21"/>
      <c r="O171" s="21"/>
    </row>
    <row r="172" spans="2:16" x14ac:dyDescent="0.2">
      <c r="B172" s="21"/>
      <c r="C172" s="22"/>
      <c r="D172" s="22"/>
      <c r="E172" s="22"/>
      <c r="F172" s="22"/>
      <c r="G172" s="21"/>
      <c r="H172" s="21"/>
      <c r="I172" s="21"/>
      <c r="J172" s="21"/>
      <c r="K172" s="21"/>
      <c r="L172" s="21"/>
      <c r="M172" s="21"/>
      <c r="N172" s="21"/>
      <c r="O172" s="21"/>
    </row>
    <row r="173" spans="2:16" x14ac:dyDescent="0.2">
      <c r="B173" s="32"/>
      <c r="C173" s="22"/>
      <c r="D173" s="22"/>
      <c r="E173" s="22"/>
      <c r="F173" s="22"/>
      <c r="G173" s="21"/>
      <c r="H173" s="21"/>
      <c r="I173" s="21"/>
      <c r="J173" s="21"/>
      <c r="K173" s="21"/>
      <c r="L173" s="21"/>
      <c r="M173" s="21"/>
      <c r="N173" s="21"/>
      <c r="O173" s="21"/>
    </row>
    <row r="174" spans="2:16" x14ac:dyDescent="0.2">
      <c r="B174" s="32"/>
      <c r="C174" s="22"/>
      <c r="D174" s="22"/>
      <c r="E174" s="22"/>
      <c r="F174" s="22"/>
      <c r="G174" s="21"/>
      <c r="H174" s="21"/>
      <c r="I174" s="21"/>
      <c r="J174" s="21"/>
      <c r="K174" s="21"/>
      <c r="L174" s="21"/>
      <c r="M174" s="21"/>
      <c r="N174" s="21"/>
      <c r="O174" s="21"/>
    </row>
    <row r="175" spans="2:16" x14ac:dyDescent="0.2">
      <c r="B175" s="32"/>
      <c r="C175" s="22"/>
      <c r="D175" s="22"/>
      <c r="E175" s="22"/>
      <c r="F175" s="22"/>
      <c r="G175" s="21"/>
      <c r="H175" s="21"/>
      <c r="I175" s="21"/>
      <c r="J175" s="21"/>
      <c r="K175" s="21"/>
      <c r="L175" s="21"/>
      <c r="M175" s="21"/>
      <c r="N175" s="21"/>
      <c r="O175" s="21"/>
    </row>
    <row r="176" spans="2:16" x14ac:dyDescent="0.2">
      <c r="B176" s="32"/>
      <c r="C176" s="22"/>
      <c r="D176" s="22"/>
      <c r="E176" s="22"/>
      <c r="F176" s="22"/>
      <c r="G176" s="21"/>
      <c r="H176" s="21"/>
      <c r="I176" s="21"/>
      <c r="J176" s="21"/>
      <c r="K176" s="21"/>
      <c r="L176" s="21"/>
      <c r="M176" s="21"/>
      <c r="N176" s="21"/>
      <c r="O176" s="21"/>
    </row>
    <row r="177" spans="2:15" x14ac:dyDescent="0.2">
      <c r="B177" s="32"/>
      <c r="C177" s="22"/>
      <c r="D177" s="22"/>
      <c r="E177" s="22"/>
      <c r="F177" s="22"/>
      <c r="G177" s="21"/>
      <c r="H177" s="21"/>
      <c r="I177" s="21"/>
      <c r="J177" s="21"/>
      <c r="K177" s="21"/>
      <c r="L177" s="21"/>
      <c r="M177" s="21"/>
      <c r="N177" s="21"/>
      <c r="O177" s="21"/>
    </row>
    <row r="178" spans="2:15" s="2" customFormat="1" ht="25.5" hidden="1" x14ac:dyDescent="0.2">
      <c r="B178" s="27" t="s">
        <v>114</v>
      </c>
      <c r="C178" s="22"/>
      <c r="D178" s="22"/>
      <c r="E178" s="22"/>
      <c r="F178" s="22"/>
      <c r="G178" s="22"/>
      <c r="H178" s="22"/>
      <c r="I178" s="22"/>
      <c r="J178" s="22"/>
      <c r="K178" s="22"/>
      <c r="L178" s="22"/>
      <c r="M178" s="22"/>
      <c r="N178" s="22"/>
      <c r="O178" s="22"/>
    </row>
    <row r="179" spans="2:15" s="2" customFormat="1" hidden="1" x14ac:dyDescent="0.2">
      <c r="B179" s="28" t="s">
        <v>113</v>
      </c>
      <c r="C179" s="22"/>
      <c r="D179" s="22"/>
      <c r="E179" s="22"/>
      <c r="F179" s="22"/>
      <c r="G179" s="22"/>
      <c r="H179" s="22"/>
      <c r="I179" s="22"/>
      <c r="J179" s="22"/>
      <c r="K179" s="22"/>
      <c r="L179" s="22"/>
      <c r="M179" s="22"/>
      <c r="N179" s="22"/>
      <c r="O179" s="22"/>
    </row>
    <row r="180" spans="2:15" s="2" customFormat="1" ht="38.25" hidden="1" x14ac:dyDescent="0.2">
      <c r="B180" s="33" t="s">
        <v>52</v>
      </c>
    </row>
    <row r="181" spans="2:15" s="2" customFormat="1" ht="51" hidden="1" x14ac:dyDescent="0.2">
      <c r="B181" s="33" t="s">
        <v>103</v>
      </c>
    </row>
    <row r="182" spans="2:15" s="2" customFormat="1" ht="51" hidden="1" x14ac:dyDescent="0.2">
      <c r="B182" s="33" t="s">
        <v>104</v>
      </c>
    </row>
    <row r="183" spans="2:15" s="2" customFormat="1" ht="76.5" hidden="1" x14ac:dyDescent="0.2">
      <c r="B183" s="33" t="s">
        <v>105</v>
      </c>
    </row>
    <row r="184" spans="2:15" s="2" customFormat="1" ht="63.75" hidden="1" x14ac:dyDescent="0.2">
      <c r="B184" s="33" t="s">
        <v>106</v>
      </c>
    </row>
    <row r="185" spans="2:15" s="2" customFormat="1" ht="38.25" hidden="1" x14ac:dyDescent="0.2">
      <c r="B185" s="33" t="s">
        <v>107</v>
      </c>
    </row>
    <row r="186" spans="2:15" s="2" customFormat="1" ht="38.25" hidden="1" x14ac:dyDescent="0.2">
      <c r="B186" s="33" t="s">
        <v>92</v>
      </c>
    </row>
    <row r="187" spans="2:15" s="2" customFormat="1" hidden="1" x14ac:dyDescent="0.2">
      <c r="B187" s="33" t="s">
        <v>65</v>
      </c>
    </row>
  </sheetData>
  <mergeCells count="60">
    <mergeCell ref="C76:P76"/>
    <mergeCell ref="C77:P77"/>
    <mergeCell ref="A67:Q67"/>
    <mergeCell ref="B68:B75"/>
    <mergeCell ref="C68:P68"/>
    <mergeCell ref="C69:P69"/>
    <mergeCell ref="C70:P70"/>
    <mergeCell ref="C71:P71"/>
    <mergeCell ref="C72:P72"/>
    <mergeCell ref="C73:P73"/>
    <mergeCell ref="C74:P74"/>
    <mergeCell ref="C75:P75"/>
    <mergeCell ref="B51:P66"/>
    <mergeCell ref="C36:P36"/>
    <mergeCell ref="B38:P38"/>
    <mergeCell ref="C39:G39"/>
    <mergeCell ref="H39:L39"/>
    <mergeCell ref="M39:P39"/>
    <mergeCell ref="C40:G40"/>
    <mergeCell ref="H40:L40"/>
    <mergeCell ref="M40:P41"/>
    <mergeCell ref="C41:G41"/>
    <mergeCell ref="H41:L41"/>
    <mergeCell ref="B43:P43"/>
    <mergeCell ref="B45:B48"/>
    <mergeCell ref="B50:P50"/>
    <mergeCell ref="P46:P48"/>
    <mergeCell ref="B35:P35"/>
    <mergeCell ref="C26:P26"/>
    <mergeCell ref="B27:P27"/>
    <mergeCell ref="D28:G28"/>
    <mergeCell ref="H28:J28"/>
    <mergeCell ref="K28:M28"/>
    <mergeCell ref="N28:O28"/>
    <mergeCell ref="C30:P30"/>
    <mergeCell ref="B31:P31"/>
    <mergeCell ref="C32:P32"/>
    <mergeCell ref="B33:P33"/>
    <mergeCell ref="C34:P34"/>
    <mergeCell ref="B25:P25"/>
    <mergeCell ref="B7:P8"/>
    <mergeCell ref="C10:I10"/>
    <mergeCell ref="J10:M10"/>
    <mergeCell ref="N10:P10"/>
    <mergeCell ref="C12:P12"/>
    <mergeCell ref="C14:P14"/>
    <mergeCell ref="C16:P16"/>
    <mergeCell ref="C18:P18"/>
    <mergeCell ref="B20:P20"/>
    <mergeCell ref="C22:P22"/>
    <mergeCell ref="C24:P24"/>
    <mergeCell ref="B2:B5"/>
    <mergeCell ref="C2:M2"/>
    <mergeCell ref="N2:P2"/>
    <mergeCell ref="C3:M3"/>
    <mergeCell ref="N3:P3"/>
    <mergeCell ref="C4:M4"/>
    <mergeCell ref="N4:P4"/>
    <mergeCell ref="C5:M5"/>
    <mergeCell ref="N5:P5"/>
  </mergeCells>
  <dataValidations count="6">
    <dataValidation type="list" allowBlank="1" showInputMessage="1" showErrorMessage="1" sqref="C18:P18" xr:uid="{ECE51E17-D279-4D26-B593-F4CAAA01D649}">
      <formula1>$B$128:$B$134</formula1>
    </dataValidation>
    <dataValidation type="list" allowBlank="1" showInputMessage="1" showErrorMessage="1" sqref="C32:P32 C36:P36 C34:P34" xr:uid="{BDE7F489-6E66-410E-AF05-83212D65D376}">
      <formula1>$Q$102:$Q$107</formula1>
    </dataValidation>
    <dataValidation type="list" allowBlank="1" showInputMessage="1" showErrorMessage="1" sqref="N10:P10" xr:uid="{F00AF5FB-5F6F-4F35-83F9-167930C2BACD}">
      <formula1>"Economicos,Eficiencia,Eficacia, Efectividad,Calidad"</formula1>
    </dataValidation>
    <dataValidation type="list" allowBlank="1" showInputMessage="1" showErrorMessage="1" sqref="C10:I10" xr:uid="{6509959F-6D7F-4213-8395-81DCC875E934}">
      <formula1>"2024,2025,2026,2027,2028,2029"</formula1>
    </dataValidation>
    <dataValidation type="list" allowBlank="1" showInputMessage="1" showErrorMessage="1" sqref="C12:P12" xr:uid="{DA3E34CB-88CB-4AAD-84A6-E5112A3AFABB}">
      <formula1>$B$139:$B$165</formula1>
    </dataValidation>
    <dataValidation type="list" allowBlank="1" showInputMessage="1" showErrorMessage="1" sqref="C77:P77" xr:uid="{3756899C-9A97-4E27-9E72-BEFC9F8E2722}">
      <formula1>$B$170:$B$171</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ACED10-177A-49D2-8B6D-EEFF1985F48E}">
  <ds:schemaRefs>
    <ds:schemaRef ds:uri="http://schemas.microsoft.com/office/2006/metadata/customXsn"/>
  </ds:schemaRefs>
</ds:datastoreItem>
</file>

<file path=customXml/itemProps2.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3.xml><?xml version="1.0" encoding="utf-8"?>
<ds:datastoreItem xmlns:ds="http://schemas.openxmlformats.org/officeDocument/2006/customXml" ds:itemID="{179D415A-3918-4AD2-9D09-3D3A1E41566F}">
  <ds:schemaRefs>
    <ds:schemaRef ds:uri="http://schemas.microsoft.com/office/2006/metadata/properties"/>
    <ds:schemaRef ds:uri="http://schemas.microsoft.com/office/infopath/2007/PartnerControls"/>
    <ds:schemaRef ds:uri="http://schemas.microsoft.com/sharepoint/v4"/>
    <ds:schemaRef ds:uri="ff8e3638-9d45-4162-afb4-6d390653d547"/>
    <ds:schemaRef ds:uri="http://schemas.microsoft.com/sharepoint/v3"/>
  </ds:schemaRefs>
</ds:datastoreItem>
</file>

<file path=customXml/itemProps4.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5.xml><?xml version="1.0" encoding="utf-8"?>
<ds:datastoreItem xmlns:ds="http://schemas.openxmlformats.org/officeDocument/2006/customXml" ds:itemID="{A0B043DF-6284-4C59-84DB-3E95349F056B}">
  <ds:schemaRefs>
    <ds:schemaRef ds:uri="office.server.policy"/>
  </ds:schemaRefs>
</ds:datastoreItem>
</file>

<file path=customXml/itemProps6.xml><?xml version="1.0" encoding="utf-8"?>
<ds:datastoreItem xmlns:ds="http://schemas.openxmlformats.org/officeDocument/2006/customXml" ds:itemID="{84FF1F55-8737-4BD4-B02D-A3456A8E2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1. Ejec. pptal</vt:lpstr>
      <vt:lpstr>1. Registro ejec. pptal</vt:lpstr>
      <vt:lpstr>2. Medi. recuado</vt:lpstr>
      <vt:lpstr>2. Registro med. recaudo</vt:lpstr>
      <vt:lpstr>3. Conc. desviación</vt:lpstr>
      <vt:lpstr>3. Registro conc. desviación</vt:lpstr>
      <vt:lpstr>4. Gestión exp. cobro coactivo</vt:lpstr>
      <vt:lpstr>4. Registro gestión exp. cobro</vt:lpstr>
      <vt:lpstr>5. Doc. recaud x clasificación</vt:lpstr>
      <vt:lpstr>5. Registro doc. recaudo x clas</vt:lpstr>
      <vt:lpstr>6. Gestión cartera de multas</vt:lpstr>
      <vt:lpstr>6.  Registro cartera de multas</vt:lpstr>
      <vt:lpstr>7. Gestión cartera contribuci</vt:lpstr>
      <vt:lpstr>7. Registro gestión cartera con</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Jose Steven Triana Gutierrez</cp:lastModifiedBy>
  <cp:lastPrinted>2022-11-22T18:45:25Z</cp:lastPrinted>
  <dcterms:created xsi:type="dcterms:W3CDTF">2012-02-20T19:54:14Z</dcterms:created>
  <dcterms:modified xsi:type="dcterms:W3CDTF">2026-02-12T21:21:17Z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2026-02-12T21:21:06Z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0b9a3e92-4bf7-4254-9e66-1f7deade16a7</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