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5. Mayo/"/>
    </mc:Choice>
  </mc:AlternateContent>
  <xr:revisionPtr revIDLastSave="0" documentId="14_{88513D9B-3F3C-4885-8675-1443E1930C5F}" xr6:coauthVersionLast="47" xr6:coauthVersionMax="47" xr10:uidLastSave="{00000000-0000-0000-0000-000000000000}"/>
  <workbookProtection workbookAlgorithmName="SHA-512" workbookHashValue="npYEhDVr19X+x5f+SRSVEJwOelx32blWqvTOo+Rg7XDJcc8tOwn4D40OoK6AuG9Ycgw/aWr2qaU5EBfcIL38yQ==" workbookSaltValue="2jHrbI7nMowTW/WaqBmSBA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70" r:id="rId8"/>
    <pivotCache cacheId="75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" i="3" l="1"/>
  <c r="Z4" i="3"/>
  <c r="Z2" i="3"/>
  <c r="Z3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D17" i="2"/>
  <c r="B7" i="2"/>
  <c r="B16" i="2"/>
  <c r="D9" i="2"/>
  <c r="C9" i="2"/>
  <c r="C8" i="2"/>
  <c r="D16" i="2"/>
  <c r="C15" i="2"/>
  <c r="B17" i="2"/>
  <c r="D18" i="2"/>
  <c r="D8" i="2"/>
  <c r="B8" i="2"/>
  <c r="C7" i="2"/>
  <c r="D15" i="2"/>
  <c r="C17" i="2"/>
  <c r="B18" i="2"/>
  <c r="B15" i="2"/>
  <c r="C18" i="2"/>
  <c r="B9" i="2"/>
  <c r="D7" i="2"/>
  <c r="C16" i="2"/>
  <c r="D10" i="2" l="1"/>
  <c r="G7" i="2"/>
  <c r="F18" i="2"/>
  <c r="E18" i="2"/>
  <c r="F7" i="2"/>
  <c r="C10" i="2"/>
  <c r="G18" i="2"/>
  <c r="B10" i="2"/>
  <c r="E7" i="2"/>
  <c r="D14" i="2"/>
  <c r="D6" i="2"/>
  <c r="C6" i="2"/>
  <c r="G9" i="2"/>
  <c r="F9" i="2"/>
  <c r="E9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0" i="32"/>
  <c r="H46" i="32"/>
  <c r="G46" i="32"/>
  <c r="G51" i="32"/>
  <c r="H44" i="32"/>
  <c r="H51" i="32"/>
  <c r="G42" i="32"/>
  <c r="H43" i="32"/>
  <c r="H42" i="32"/>
  <c r="G52" i="32"/>
  <c r="H47" i="32"/>
  <c r="G48" i="32"/>
  <c r="G43" i="32"/>
  <c r="H49" i="32"/>
  <c r="G44" i="32"/>
  <c r="H52" i="32"/>
  <c r="H45" i="32"/>
  <c r="H48" i="32"/>
  <c r="G47" i="32"/>
  <c r="G45" i="32"/>
  <c r="G49" i="32"/>
  <c r="H53" i="32"/>
  <c r="G53" i="32"/>
  <c r="H50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F76" i="11" a="1"/>
  <c r="F76" i="11" s="1"/>
  <c r="E76" i="11" a="1"/>
  <c r="E77" i="11" s="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0" i="11" l="1"/>
  <c r="I103" i="11"/>
  <c r="I100" i="11"/>
  <c r="H86" i="11"/>
  <c r="I99" i="11"/>
  <c r="E82" i="11"/>
  <c r="H97" i="11"/>
  <c r="E81" i="11"/>
  <c r="E79" i="11"/>
  <c r="I102" i="11"/>
  <c r="I101" i="11"/>
  <c r="H85" i="11"/>
  <c r="I98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3" i="11" l="1"/>
  <c r="F98" i="11"/>
  <c r="F97" i="11"/>
  <c r="F94" i="11"/>
  <c r="F95" i="11"/>
  <c r="F103" i="11"/>
  <c r="F101" i="11"/>
  <c r="F102" i="11"/>
  <c r="F92" i="11"/>
  <c r="E92" i="11"/>
  <c r="E103" i="11"/>
  <c r="E94" i="11"/>
  <c r="E101" i="11"/>
  <c r="E100" i="11"/>
  <c r="E102" i="11"/>
  <c r="E93" i="11"/>
  <c r="E97" i="11"/>
  <c r="E95" i="11"/>
  <c r="E99" i="11"/>
  <c r="E96" i="11"/>
  <c r="F17" i="2" l="1"/>
  <c r="G17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7" i="2"/>
  <c r="G16" i="2"/>
  <c r="F16" i="2"/>
  <c r="E16" i="2"/>
  <c r="G15" i="2"/>
  <c r="F15" i="2"/>
  <c r="E15" i="2"/>
  <c r="C14" i="2"/>
  <c r="B14" i="2"/>
  <c r="G8" i="2"/>
  <c r="G10" i="2" s="1"/>
  <c r="F8" i="2"/>
  <c r="F10" i="2" s="1"/>
  <c r="E8" i="2"/>
  <c r="E10" i="2" s="1"/>
  <c r="G6" i="2" l="1"/>
  <c r="F6" i="2"/>
  <c r="E6" i="2"/>
  <c r="B6" i="2"/>
  <c r="F14" i="2"/>
  <c r="G14" i="2"/>
  <c r="E19" i="2"/>
  <c r="G19" i="2"/>
  <c r="F19" i="2"/>
  <c r="E14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88" i="11" l="1"/>
  <c r="F88" i="11"/>
  <c r="B21" i="2"/>
  <c r="F21" i="2" l="1"/>
  <c r="G21" i="2"/>
  <c r="E21" i="2"/>
</calcChain>
</file>

<file path=xl/sharedStrings.xml><?xml version="1.0" encoding="utf-8"?>
<sst xmlns="http://schemas.openxmlformats.org/spreadsheetml/2006/main" count="2134" uniqueCount="207">
  <si>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</si>
  <si>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</si>
  <si>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</si>
  <si>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</si>
  <si>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</si>
  <si>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</si>
  <si>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</si>
  <si>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</si>
  <si>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</si>
  <si>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</si>
  <si>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</si>
  <si>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</si>
  <si>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</si>
  <si>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</si>
  <si>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</si>
  <si>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</si>
  <si>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</si>
  <si>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</si>
  <si>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</si>
  <si>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</si>
  <si>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</si>
  <si>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</si>
  <si>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</si>
  <si>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</si>
  <si>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</si>
  <si>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</si>
  <si>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</si>
  <si>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</si>
  <si>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</si>
  <si>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</si>
  <si>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</si>
  <si>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</si>
  <si>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</si>
  <si>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</si>
  <si>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</si>
  <si>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</si>
  <si>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</si>
  <si>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</si>
  <si>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</si>
  <si>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</si>
  <si>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</si>
  <si>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</si>
  <si>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</si>
  <si>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</si>
  <si>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</si>
  <si>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</si>
  <si>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</si>
  <si>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</si>
  <si>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</si>
  <si>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</si>
  <si>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</si>
  <si>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</si>
  <si>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</si>
  <si>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</si>
  <si>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</si>
  <si>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</si>
  <si>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</si>
  <si>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</si>
  <si>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</si>
  <si>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</si>
  <si>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</si>
  <si>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</si>
  <si>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</si>
  <si>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</si>
  <si>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</si>
  <si>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</si>
  <si>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</si>
  <si>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</si>
  <si>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</si>
  <si>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</si>
  <si>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</si>
  <si>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</si>
  <si>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</si>
  <si>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</si>
  <si>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</si>
  <si>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</si>
  <si>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</si>
  <si>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</si>
  <si>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</si>
  <si>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</si>
  <si>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</si>
  <si>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</si>
  <si>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</si>
  <si>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</si>
  <si>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</si>
  <si>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</si>
  <si>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</si>
  <si>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</si>
  <si>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</si>
  <si>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</si>
  <si>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</si>
  <si>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</si>
  <si>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</si>
  <si>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</si>
  <si>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</si>
  <si>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</si>
  <si>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</si>
  <si>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</si>
  <si>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</si>
  <si>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</si>
  <si>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</si>
  <si>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</si>
  <si>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</si>
  <si>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</si>
  <si>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</si>
  <si>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</si>
  <si>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</si>
  <si>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</si>
  <si>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</si>
  <si>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</si>
  <si>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</si>
  <si>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</si>
  <si>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</si>
  <si>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</si>
  <si>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</si>
  <si>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</si>
  <si>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</si>
  <si>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</si>
  <si>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</si>
  <si>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</si>
  <si>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</si>
  <si>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</si>
  <si>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</si>
  <si>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</si>
  <si>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</si>
  <si>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</si>
  <si>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</si>
  <si>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</si>
  <si>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</si>
  <si>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</si>
  <si>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</si>
  <si>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</si>
  <si>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</si>
  <si>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</si>
  <si>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</si>
  <si>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</si>
  <si>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</si>
  <si>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</si>
  <si>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</si>
  <si>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</si>
  <si>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</si>
  <si>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</si>
  <si>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</si>
  <si>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</si>
  <si>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</si>
  <si>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</si>
  <si>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</si>
  <si>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</si>
  <si>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</si>
  <si>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</si>
  <si>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</si>
  <si>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</si>
  <si>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</si>
  <si>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</si>
  <si>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</si>
  <si>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</si>
  <si>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</si>
  <si>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</si>
  <si>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</si>
  <si>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</si>
  <si>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</si>
  <si>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</si>
  <si>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</si>
  <si>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</si>
  <si>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</si>
  <si>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</si>
  <si>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</si>
  <si>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</si>
  <si>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</si>
  <si>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</si>
  <si>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</si>
  <si>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</si>
  <si>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</si>
  <si>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</si>
  <si>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</si>
  <si>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</si>
  <si>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</si>
  <si>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</si>
  <si>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</si>
  <si>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</si>
  <si>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</si>
  <si>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</si>
  <si>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</si>
  <si>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</si>
  <si>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</si>
  <si>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</si>
  <si>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</si>
  <si>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</si>
  <si>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</si>
  <si>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</si>
  <si>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</si>
  <si>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</si>
  <si>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</si>
  <si>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</si>
  <si>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</si>
  <si>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</si>
  <si>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</si>
  <si>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</si>
  <si>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</si>
  <si>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r>
      <rPr>
        <b/>
        <sz val="11"/>
        <rFont val="Arial"/>
        <family val="2"/>
      </rPr>
      <t xml:space="preserve"> 3. </t>
    </r>
    <r>
      <rPr>
        <sz val="11"/>
        <rFont val="Arial"/>
        <family val="2"/>
      </rPr>
      <t>TRANSFORMACIÓN PRODUCTIVA, INTERNACIONALIZACIÓN Y ACCIÓN CLÍMATICA / C. MARCO REGULATORIO PARA INVESTIGAR E INNOVAR</t>
    </r>
  </si>
  <si>
    <r>
      <rPr>
        <b/>
        <sz val="11"/>
        <rFont val="Arial"/>
        <family val="2"/>
      </rPr>
      <t>11</t>
    </r>
    <r>
      <rPr>
        <sz val="11"/>
        <rFont val="Arial"/>
        <family val="2"/>
      </rPr>
      <t>. CONVERGENCIA REGIONAL / B. ENTIDADES PÚBLICAS TERRITORIALES Y NACIONALES FORTALECIDAS</t>
    </r>
  </si>
  <si>
    <r>
      <rPr>
        <b/>
        <sz val="11"/>
        <rFont val="Arial"/>
        <family val="2"/>
      </rPr>
      <t>12.</t>
    </r>
    <r>
      <rPr>
        <sz val="11"/>
        <rFont val="Arial"/>
        <family val="2"/>
      </rPr>
      <t xml:space="preserve"> CONVERGENCIA REGIONAL / B. ENTIDADES PÚBLICAS TERRITORIALES Y NACIONALES FORTALECIDAS</t>
    </r>
  </si>
  <si>
    <t>A01- Gastos de Personal</t>
  </si>
  <si>
    <t>A02- Adquisición de Activos no Financieros   y Diferentes activos</t>
  </si>
  <si>
    <r>
      <rPr>
        <b/>
        <sz val="11"/>
        <rFont val="Arial"/>
        <family val="2"/>
      </rPr>
      <t xml:space="preserve">A03- </t>
    </r>
    <r>
      <rPr>
        <sz val="11"/>
        <rFont val="Arial"/>
        <family val="2"/>
      </rPr>
      <t>Transferencias Corrientes</t>
    </r>
  </si>
  <si>
    <r>
      <rPr>
        <b/>
        <sz val="11"/>
        <rFont val="Arial"/>
        <family val="2"/>
      </rPr>
      <t>A08-</t>
    </r>
    <r>
      <rPr>
        <sz val="11"/>
        <rFont val="Arial"/>
        <family val="2"/>
      </rPr>
      <t xml:space="preserve"> Impuestos  - Cuota Auditaje</t>
    </r>
  </si>
  <si>
    <t xml:space="preserve">EJECUCIÓN CUENTAS POR PGAR PRESUPUESTAL MAYO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</si>
</sst>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8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6" fillId="0" borderId="0" xfId="0" pivotButton="1" applyFont="1"/>
    <xf numFmtId="0" fontId="36" fillId="0" borderId="0" xfId="0" applyFont="1"/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9" fontId="21" fillId="0" borderId="0" xfId="0" applyNumberFormat="1" applyFont="1" applyProtection="1">
      <protection hidden="1"/>
    </xf>
    <xf numFmtId="9" fontId="21" fillId="0" borderId="12" xfId="0" applyNumberFormat="1" applyFont="1" applyBorder="1" applyProtection="1">
      <protection hidden="1"/>
    </xf>
    <xf numFmtId="0" fontId="12" fillId="0" borderId="5" xfId="0" applyFont="1" applyBorder="1" applyAlignment="1">
      <alignment vertical="center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12.492053009257" createdVersion="6" refreshedVersion="8" minRefreshableVersion="3" recordCount="282" xr:uid="{00000000-000A-0000-FFFF-FFFF0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6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C9" u="1"/>
        <s v="A06" u="1"/>
        <s v="A3" u="1"/>
        <s v="C11" u="1"/>
        <s v="C12" u="1"/>
        <s v="C2" u="1"/>
        <s v="A32" u="1"/>
        <s v="C8" u="1"/>
        <s v="A33" u="1"/>
        <s v="A2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12.492053819442" createdVersion="6" refreshedVersion="8" minRefreshableVersion="3" recordCount="12" xr:uid="{00000000-000A-0000-FFFF-FFFF00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5">
  <location ref="A3:D12" firstHeaderRow="0" firstDataRow="1" firstDataCol="1"/>
  <pivotFields count="26">
    <pivotField showAll="0">
      <items count="1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axis="axisRow" showAll="0">
      <items count="27">
        <item x="7"/>
        <item x="0"/>
        <item x="1"/>
        <item x="2"/>
        <item m="1" x="16"/>
        <item x="3"/>
        <item m="1" x="18"/>
        <item m="1" x="19"/>
        <item m="1" x="25"/>
        <item m="1" x="24"/>
        <item m="1" x="17"/>
        <item m="1" x="20"/>
        <item m="1" x="22"/>
        <item m="1" x="15"/>
        <item m="1" x="11"/>
        <item m="1" x="12"/>
        <item m="1" x="13"/>
        <item m="1" x="14"/>
        <item m="1" x="21"/>
        <item m="1" x="23"/>
        <item m="1" x="9"/>
        <item m="1" x="10"/>
        <item m="1" x="8"/>
        <item x="4"/>
        <item x="5"/>
        <item x="6"/>
        <item t="default"/>
      </items>
    </pivotField>
  </pivotFields>
  <rowFields count="1">
    <field x="25"/>
  </rowFields>
  <rowItems count="9">
    <i>
      <x/>
    </i>
    <i>
      <x v="1"/>
    </i>
    <i>
      <x v="2"/>
    </i>
    <i>
      <x v="3"/>
    </i>
    <i>
      <x v="5"/>
    </i>
    <i>
      <x v="23"/>
    </i>
    <i>
      <x v="24"/>
    </i>
    <i>
      <x v="2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9" baseField="25" baseItem="11"/>
    <dataField name="Suma de ORDEN PAGO" fld="20" baseField="25" baseItem="14"/>
    <dataField name="Suma de PAGOS" fld="21" baseField="25" baseItem="14"/>
  </dataFields>
  <formats count="3">
    <format dxfId="41">
      <pivotArea outline="0" collapsedLevelsAreSubtotals="1" fieldPosition="0"/>
    </format>
    <format dxfId="40">
      <pivotArea field="25" type="button" dataOnly="0" labelOnly="1" outline="0" axis="axisRow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8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10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5" cacheId="7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6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7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pivotTables>
    <pivotTable tabId="10" name="TablaDinámica1"/>
  </pivotTables>
  <data>
    <tabular pivotCacheId="3">
      <items count="13">
        <i x="0" s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nd="1"/>
        <i x="12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6">
        <i x="0"/>
        <i x="1"/>
        <i x="2"/>
        <i x="3"/>
        <i x="4"/>
        <i x="5"/>
        <i x="6"/>
        <i x="7" s="1" nd="1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6">
        <i x="0"/>
        <i x="1"/>
        <i x="2"/>
        <i x="3"/>
        <i x="4"/>
        <i x="5"/>
        <i x="6"/>
        <i x="7" s="1" nd="1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128</v>
      </c>
      <c r="AD4" t="s">
        <v>129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130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131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132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133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136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125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126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127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134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135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80" zoomScaleNormal="98" zoomScaleSheetLayoutView="80" workbookViewId="0">
      <selection activeCell="K10" sqref="K10"/>
    </sheetView>
  </sheetViews>
  <sheetFormatPr baseColWidth="10" defaultRowHeight="15"/>
  <cols>
    <col min="1" max="1" width="66.44140625" style="84" customWidth="1"/>
    <col min="2" max="2" width="14.21875" style="97" customWidth="1"/>
    <col min="3" max="3" width="14.6640625" style="97" customWidth="1"/>
    <col min="4" max="4" width="14.88671875" style="97" customWidth="1"/>
    <col min="5" max="5" width="14" style="97" customWidth="1"/>
    <col min="6" max="6" width="15.44140625" style="84" customWidth="1"/>
    <col min="7" max="7" width="13.44140625" style="84" customWidth="1"/>
    <col min="8" max="16384" width="11.5546875" style="84"/>
  </cols>
  <sheetData>
    <row r="2" spans="1:13" ht="64.5" customHeight="1">
      <c r="A2" s="119" t="s">
        <v>206</v>
      </c>
      <c r="B2" s="119"/>
      <c r="C2" s="119"/>
      <c r="D2" s="119"/>
      <c r="E2" s="119"/>
      <c r="F2" s="119"/>
      <c r="G2" s="119"/>
      <c r="H2" s="83"/>
      <c r="I2" s="83"/>
      <c r="J2" s="83"/>
      <c r="K2" s="83"/>
      <c r="L2" s="83"/>
      <c r="M2" s="83"/>
    </row>
    <row r="3" spans="1:13" ht="24">
      <c r="A3" s="120" t="s">
        <v>124</v>
      </c>
      <c r="B3" s="120"/>
      <c r="C3" s="120"/>
      <c r="D3" s="120"/>
      <c r="E3" s="120"/>
      <c r="F3" s="120"/>
      <c r="G3" s="120"/>
    </row>
    <row r="4" spans="1:13" ht="43.5" customHeight="1">
      <c r="A4" s="85" t="s">
        <v>107</v>
      </c>
      <c r="B4" s="86" t="s">
        <v>110</v>
      </c>
      <c r="C4" s="86" t="s">
        <v>194</v>
      </c>
      <c r="D4" s="86" t="s">
        <v>195</v>
      </c>
      <c r="E4" s="86" t="s">
        <v>196</v>
      </c>
      <c r="F4" s="86" t="s">
        <v>197</v>
      </c>
      <c r="G4" s="87" t="s">
        <v>198</v>
      </c>
    </row>
    <row r="5" spans="1:13" ht="15.75">
      <c r="A5" s="88"/>
      <c r="B5" s="89">
        <v>-1</v>
      </c>
      <c r="C5" s="89">
        <v>-2</v>
      </c>
      <c r="D5" s="89">
        <v>-3</v>
      </c>
      <c r="E5" s="89" t="s">
        <v>114</v>
      </c>
      <c r="F5" s="86" t="s">
        <v>115</v>
      </c>
      <c r="G5" s="87" t="s">
        <v>116</v>
      </c>
    </row>
    <row r="6" spans="1:13" ht="23.25">
      <c r="A6" s="90" t="s">
        <v>117</v>
      </c>
      <c r="B6" s="100">
        <f t="shared" ref="B6:G6" si="0">+B7</f>
        <v>28762658</v>
      </c>
      <c r="C6" s="100">
        <f t="shared" si="0"/>
        <v>28762658</v>
      </c>
      <c r="D6" s="100">
        <f t="shared" si="0"/>
        <v>28762658</v>
      </c>
      <c r="E6" s="100">
        <f t="shared" si="0"/>
        <v>0</v>
      </c>
      <c r="F6" s="109">
        <f t="shared" si="0"/>
        <v>1</v>
      </c>
      <c r="G6" s="109">
        <f t="shared" si="0"/>
        <v>1</v>
      </c>
    </row>
    <row r="7" spans="1:13" ht="29.25">
      <c r="A7" s="91" t="s">
        <v>199</v>
      </c>
      <c r="B7" s="101">
        <f>GETPIVOTDATA("OBLIGACION",CRIS!$A$3,"CM - A","C35023")</f>
        <v>28762658</v>
      </c>
      <c r="C7" s="101">
        <f>GETPIVOTDATA("Suma de ORDEN PAGO",CRIS!$A$3,"CM - A","C35023")</f>
        <v>28762658</v>
      </c>
      <c r="D7" s="101">
        <f>GETPIVOTDATA("Suma de PAGOS",CRIS!$A$3,"CM - A","C35023")</f>
        <v>28762658</v>
      </c>
      <c r="E7" s="102">
        <f>+B7-C7</f>
        <v>0</v>
      </c>
      <c r="F7" s="110">
        <f>+C7/B7</f>
        <v>1</v>
      </c>
      <c r="G7" s="111">
        <f>+D7/B7</f>
        <v>1</v>
      </c>
    </row>
    <row r="8" spans="1:13" ht="29.25">
      <c r="A8" s="91" t="s">
        <v>200</v>
      </c>
      <c r="B8" s="101">
        <f>GETPIVOTDATA("OBLIGACION",CRIS!$A$3,"CM - A","C359911")</f>
        <v>11702947895.82</v>
      </c>
      <c r="C8" s="101">
        <f>GETPIVOTDATA("Suma de ORDEN PAGO",CRIS!$A$3,"CM - A","C359911")</f>
        <v>11702947895.82</v>
      </c>
      <c r="D8" s="101">
        <f>GETPIVOTDATA("Suma de PAGOS",CRIS!$A$3,"CM - A","C359911")</f>
        <v>11702947895.82</v>
      </c>
      <c r="E8" s="101">
        <f>+B8-C8</f>
        <v>0</v>
      </c>
      <c r="F8" s="110">
        <f>+C8/B8</f>
        <v>1</v>
      </c>
      <c r="G8" s="112">
        <f>+D8/B8</f>
        <v>1</v>
      </c>
    </row>
    <row r="9" spans="1:13" ht="30" thickBot="1">
      <c r="A9" s="91" t="s">
        <v>201</v>
      </c>
      <c r="B9" s="101">
        <f>GETPIVOTDATA("OBLIGACION",CRIS!$A$3,"CM - A","C359912")</f>
        <v>1887903564.6099999</v>
      </c>
      <c r="C9" s="101">
        <f>GETPIVOTDATA("Suma de ORDEN PAGO",CRIS!$A$3,"CM - A","C359912")</f>
        <v>1887903564.6099999</v>
      </c>
      <c r="D9" s="101">
        <f>GETPIVOTDATA("Suma de ORDEN PAGO",CRIS!$A$3,"CM - A","C359912")</f>
        <v>1887903564.6099999</v>
      </c>
      <c r="E9" s="101">
        <f>+B9-C9</f>
        <v>0</v>
      </c>
      <c r="F9" s="110">
        <f>+C9/B9</f>
        <v>1</v>
      </c>
      <c r="G9" s="112">
        <f>+D9/B9</f>
        <v>1</v>
      </c>
    </row>
    <row r="10" spans="1:13" ht="37.5" customHeight="1" thickBot="1">
      <c r="A10" s="92" t="s">
        <v>118</v>
      </c>
      <c r="B10" s="100">
        <f>SUM(B7:B9)</f>
        <v>13619614118.43</v>
      </c>
      <c r="C10" s="100">
        <f>SUM(C7:C9)</f>
        <v>13619614118.43</v>
      </c>
      <c r="D10" s="100">
        <f>SUM(D7:D9)</f>
        <v>13619614118.43</v>
      </c>
      <c r="E10" s="100">
        <f t="shared" ref="E10:G10" si="1">SUM(E7:E9)</f>
        <v>0</v>
      </c>
      <c r="F10" s="100">
        <f t="shared" si="1"/>
        <v>3</v>
      </c>
      <c r="G10" s="100">
        <f t="shared" si="1"/>
        <v>3</v>
      </c>
    </row>
    <row r="11" spans="1:13" ht="24">
      <c r="A11" s="121" t="s">
        <v>119</v>
      </c>
      <c r="B11" s="120"/>
      <c r="C11" s="120"/>
      <c r="D11" s="120"/>
      <c r="E11" s="120"/>
      <c r="F11" s="120"/>
      <c r="G11" s="120"/>
    </row>
    <row r="12" spans="1:13" ht="47.25">
      <c r="A12" s="85" t="s">
        <v>120</v>
      </c>
      <c r="B12" s="89" t="s">
        <v>108</v>
      </c>
      <c r="C12" s="89" t="s">
        <v>109</v>
      </c>
      <c r="D12" s="89" t="s">
        <v>110</v>
      </c>
      <c r="E12" s="89" t="s">
        <v>111</v>
      </c>
      <c r="F12" s="86" t="s">
        <v>112</v>
      </c>
      <c r="G12" s="87" t="s">
        <v>113</v>
      </c>
    </row>
    <row r="13" spans="1:13" ht="15.75">
      <c r="A13" s="85"/>
      <c r="B13" s="89">
        <v>-1</v>
      </c>
      <c r="C13" s="89">
        <v>-2</v>
      </c>
      <c r="D13" s="89">
        <v>-3</v>
      </c>
      <c r="E13" s="89" t="s">
        <v>114</v>
      </c>
      <c r="F13" s="86" t="s">
        <v>115</v>
      </c>
      <c r="G13" s="87" t="s">
        <v>116</v>
      </c>
    </row>
    <row r="14" spans="1:13" ht="24">
      <c r="A14" s="93" t="s">
        <v>121</v>
      </c>
      <c r="B14" s="103">
        <f>SUM(B15:B17)</f>
        <v>1593902770.3699999</v>
      </c>
      <c r="C14" s="103">
        <f>SUM(C15:C17)</f>
        <v>1593902770.3699999</v>
      </c>
      <c r="D14" s="103">
        <f>SUM(D15:D17)</f>
        <v>1593902770.3699999</v>
      </c>
      <c r="E14" s="103">
        <f>SUM(E15:E17)</f>
        <v>0</v>
      </c>
      <c r="F14" s="113">
        <f t="shared" ref="F14:F19" si="2">+C14/B14</f>
        <v>1</v>
      </c>
      <c r="G14" s="114">
        <f t="shared" ref="G14:G19" si="3">+D14/B14</f>
        <v>1</v>
      </c>
    </row>
    <row r="15" spans="1:13" ht="23.25">
      <c r="A15" s="94" t="s">
        <v>202</v>
      </c>
      <c r="B15" s="104">
        <f>GETPIVOTDATA("Suma de OBLIGACION",CRIS!$A$3,"CM - A","A01")</f>
        <v>9459510</v>
      </c>
      <c r="C15" s="104">
        <f>GETPIVOTDATA("Suma de ORDEN PAGO",CRIS!$A$3,"CM - A","A01")</f>
        <v>9459510</v>
      </c>
      <c r="D15" s="104">
        <f>GETPIVOTDATA("Suma de PAGOS",CRIS!$A$3,"CM - A","A01")</f>
        <v>9459510</v>
      </c>
      <c r="E15" s="101">
        <f>+B15-C15</f>
        <v>0</v>
      </c>
      <c r="F15" s="110">
        <f t="shared" si="2"/>
        <v>1</v>
      </c>
      <c r="G15" s="112">
        <f t="shared" si="3"/>
        <v>1</v>
      </c>
    </row>
    <row r="16" spans="1:13" ht="23.25">
      <c r="A16" s="94" t="s">
        <v>203</v>
      </c>
      <c r="B16" s="104">
        <f>GETPIVOTDATA("Suma de OBLIGACION",CRIS!$A$3,"CM - A","A02")</f>
        <v>1292908542.99</v>
      </c>
      <c r="C16" s="104">
        <f>GETPIVOTDATA("Suma de ORDEN PAGO",CRIS!$A$3,"CM - A","A02")</f>
        <v>1292908542.99</v>
      </c>
      <c r="D16" s="104">
        <f>GETPIVOTDATA("Suma de PAGOS",CRIS!$A$3,"CM - A","A02")</f>
        <v>1292908542.99</v>
      </c>
      <c r="E16" s="101">
        <f>+B16-C16</f>
        <v>0</v>
      </c>
      <c r="F16" s="110">
        <f t="shared" si="2"/>
        <v>1</v>
      </c>
      <c r="G16" s="112">
        <f t="shared" si="3"/>
        <v>1</v>
      </c>
    </row>
    <row r="17" spans="1:7" ht="23.25">
      <c r="A17" s="118" t="s">
        <v>204</v>
      </c>
      <c r="B17" s="104">
        <f>GETPIVOTDATA("Suma de OBLIGACION",CRIS!$A$3,"CM - A","A03")</f>
        <v>291534717.38</v>
      </c>
      <c r="C17" s="104">
        <f>GETPIVOTDATA("Suma de ORDEN PAGO",CRIS!$A$3,"CM - A","A03")</f>
        <v>291534717.38</v>
      </c>
      <c r="D17" s="104">
        <f>GETPIVOTDATA("Suma de PAGOS",CRIS!$A$3,"CM - A","A03")</f>
        <v>291534717.38</v>
      </c>
      <c r="E17" s="101">
        <f>+B17-C17</f>
        <v>0</v>
      </c>
      <c r="F17" s="110">
        <f t="shared" si="2"/>
        <v>1</v>
      </c>
      <c r="G17" s="112">
        <f t="shared" si="3"/>
        <v>1</v>
      </c>
    </row>
    <row r="18" spans="1:7" ht="24" thickBot="1">
      <c r="A18" s="118" t="s">
        <v>205</v>
      </c>
      <c r="B18" s="104">
        <f>GETPIVOTDATA("Suma de OBLIGACION",CRIS!$A$3,"CM - A","A08")</f>
        <v>5747800</v>
      </c>
      <c r="C18" s="104">
        <f>GETPIVOTDATA("Suma de ORDEN PAGO",CRIS!$A$3,"CM - A","A08")</f>
        <v>5747800</v>
      </c>
      <c r="D18" s="104">
        <f>GETPIVOTDATA("Suma de PAGOS",CRIS!$A$3,"CM - A","A08")</f>
        <v>5747800</v>
      </c>
      <c r="E18" s="101">
        <f>+B18-C18</f>
        <v>0</v>
      </c>
      <c r="F18" s="110">
        <f t="shared" ref="F18" si="4">+C18/B18</f>
        <v>1</v>
      </c>
      <c r="G18" s="112">
        <f t="shared" ref="G18" si="5">+D18/B18</f>
        <v>1</v>
      </c>
    </row>
    <row r="19" spans="1:7" ht="21" thickBot="1">
      <c r="A19" s="95" t="s">
        <v>122</v>
      </c>
      <c r="B19" s="105">
        <f>SUM(B15:B17)</f>
        <v>1593902770.3699999</v>
      </c>
      <c r="C19" s="105">
        <f>SUM(C15:C17)</f>
        <v>1593902770.3699999</v>
      </c>
      <c r="D19" s="105">
        <f>SUM(D15:D17)</f>
        <v>1593902770.3699999</v>
      </c>
      <c r="E19" s="105">
        <f>SUM(E15:E17)</f>
        <v>0</v>
      </c>
      <c r="F19" s="115">
        <f t="shared" si="2"/>
        <v>1</v>
      </c>
      <c r="G19" s="115">
        <f t="shared" si="3"/>
        <v>1</v>
      </c>
    </row>
    <row r="20" spans="1:7" ht="21" thickBot="1">
      <c r="A20" s="96"/>
      <c r="B20" s="106"/>
      <c r="C20" s="106"/>
      <c r="D20" s="106"/>
      <c r="E20" s="106"/>
      <c r="F20" s="116"/>
      <c r="G20" s="117"/>
    </row>
    <row r="21" spans="1:7" ht="21" thickBot="1">
      <c r="A21" s="95" t="s">
        <v>123</v>
      </c>
      <c r="B21" s="105">
        <f>+B19+B10</f>
        <v>15213516888.799999</v>
      </c>
      <c r="C21" s="105">
        <f>+C19+C10</f>
        <v>15213516888.799999</v>
      </c>
      <c r="D21" s="105">
        <f>+D19+D10</f>
        <v>15213516888.799999</v>
      </c>
      <c r="E21" s="105">
        <f>+E19+E10</f>
        <v>0</v>
      </c>
      <c r="F21" s="115">
        <f>+C21/B21</f>
        <v>1</v>
      </c>
      <c r="G21" s="115">
        <f>+D21/B21</f>
        <v>1</v>
      </c>
    </row>
    <row r="22" spans="1:7">
      <c r="B22" s="107"/>
      <c r="C22" s="107"/>
      <c r="D22" s="107"/>
      <c r="E22" s="107"/>
      <c r="F22" s="108"/>
      <c r="G22" s="108"/>
    </row>
    <row r="28" spans="1:7">
      <c r="F28" s="98"/>
    </row>
    <row r="29" spans="1:7">
      <c r="F29" s="99"/>
    </row>
  </sheetData>
  <sheetProtection algorithmName="SHA-512" hashValue="26O96GlyaNzGmXQxeRIIO7o3Of8q6KIxHdE9BEoclc6alrhIbGSHL1b8H15P3CSiavyvLdWTtAWMeBJEJ39FPw==" saltValue="sFVA9kFYtr7/BOKOoueVIw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22"/>
  <sheetViews>
    <sheetView workbookViewId="0">
      <selection activeCell="C23" sqref="C23"/>
    </sheetView>
  </sheetViews>
  <sheetFormatPr baseColWidth="10" defaultRowHeight="15"/>
  <cols>
    <col min="1" max="1" width="13.6640625" customWidth="1"/>
    <col min="2" max="2" width="15.6640625" customWidth="1"/>
    <col min="3" max="3" width="16.33203125" customWidth="1"/>
    <col min="4" max="4" width="11.7773437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3" spans="1:4">
      <c r="A3" s="81" t="s">
        <v>146</v>
      </c>
      <c r="B3" s="82" t="s">
        <v>142</v>
      </c>
      <c r="C3" s="82" t="s">
        <v>192</v>
      </c>
      <c r="D3" s="82" t="s">
        <v>193</v>
      </c>
    </row>
    <row r="4" spans="1:4">
      <c r="A4" s="79"/>
      <c r="B4" s="13"/>
      <c r="C4" s="13"/>
      <c r="D4" s="13"/>
    </row>
    <row r="5" spans="1:4">
      <c r="A5" s="79" t="s">
        <v>130</v>
      </c>
      <c r="B5" s="13">
        <v>9459510</v>
      </c>
      <c r="C5" s="13">
        <v>9459510</v>
      </c>
      <c r="D5" s="13">
        <v>9459510</v>
      </c>
    </row>
    <row r="6" spans="1:4">
      <c r="A6" s="79" t="s">
        <v>131</v>
      </c>
      <c r="B6" s="13">
        <v>1292908542.99</v>
      </c>
      <c r="C6" s="13">
        <v>1292908542.99</v>
      </c>
      <c r="D6" s="13">
        <v>1292908542.99</v>
      </c>
    </row>
    <row r="7" spans="1:4">
      <c r="A7" s="79" t="s">
        <v>132</v>
      </c>
      <c r="B7" s="13">
        <v>291534717.38</v>
      </c>
      <c r="C7" s="13">
        <v>291534717.38</v>
      </c>
      <c r="D7" s="13">
        <v>291534717.38</v>
      </c>
    </row>
    <row r="8" spans="1:4">
      <c r="A8" s="79" t="s">
        <v>136</v>
      </c>
      <c r="B8" s="13">
        <v>5747800</v>
      </c>
      <c r="C8" s="13">
        <v>5747800</v>
      </c>
      <c r="D8" s="13">
        <v>5747800</v>
      </c>
    </row>
    <row r="9" spans="1:4">
      <c r="A9" s="79" t="s">
        <v>125</v>
      </c>
      <c r="B9" s="13">
        <v>28762658</v>
      </c>
      <c r="C9" s="13">
        <v>28762658</v>
      </c>
      <c r="D9" s="13">
        <v>28762658</v>
      </c>
    </row>
    <row r="10" spans="1:4">
      <c r="A10" s="79" t="s">
        <v>126</v>
      </c>
      <c r="B10" s="13">
        <v>11702947895.82</v>
      </c>
      <c r="C10" s="13">
        <v>11702947895.82</v>
      </c>
      <c r="D10" s="13">
        <v>11702947895.82</v>
      </c>
    </row>
    <row r="11" spans="1:4">
      <c r="A11" s="79" t="s">
        <v>127</v>
      </c>
      <c r="B11" s="13">
        <v>1887903564.6099999</v>
      </c>
      <c r="C11" s="13">
        <v>1887903564.6099999</v>
      </c>
      <c r="D11" s="13">
        <v>1887903564.6099999</v>
      </c>
    </row>
    <row r="12" spans="1:4">
      <c r="A12" s="79" t="s">
        <v>141</v>
      </c>
      <c r="B12" s="13">
        <v>15219264688.799999</v>
      </c>
      <c r="C12" s="13">
        <v>15219264688.799999</v>
      </c>
      <c r="D12" s="13">
        <v>15219264688.799999</v>
      </c>
    </row>
    <row r="18" spans="3:7">
      <c r="C18" s="13"/>
    </row>
    <row r="19" spans="3:7">
      <c r="D19" s="13"/>
    </row>
    <row r="22" spans="3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5" zoomScaleNormal="85" workbookViewId="0">
      <pane ySplit="1" topLeftCell="A5" activePane="bottomLeft" state="frozen"/>
      <selection activeCell="B1" sqref="B1"/>
      <selection pane="bottomLeft" activeCell="T7" sqref="T7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4.77734375" customWidth="1"/>
  </cols>
  <sheetData>
    <row r="1" spans="1:28" ht="47.25">
      <c r="A1" s="22" t="s">
        <v>137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186</v>
      </c>
      <c r="H1" s="22" t="s">
        <v>12</v>
      </c>
      <c r="I1" s="22" t="s">
        <v>13</v>
      </c>
      <c r="J1" s="22" t="s">
        <v>187</v>
      </c>
      <c r="K1" s="22" t="s">
        <v>15</v>
      </c>
      <c r="L1" s="22" t="s">
        <v>190</v>
      </c>
      <c r="M1" s="22" t="s">
        <v>191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188</v>
      </c>
      <c r="S1" s="22" t="s">
        <v>189</v>
      </c>
      <c r="T1" s="22" t="s">
        <v>30</v>
      </c>
      <c r="U1" s="22" t="s">
        <v>31</v>
      </c>
      <c r="V1" s="22" t="s">
        <v>32</v>
      </c>
      <c r="W1" s="22" t="s">
        <v>149</v>
      </c>
      <c r="X1" s="22" t="s">
        <v>148</v>
      </c>
      <c r="Y1" s="22" t="s">
        <v>147</v>
      </c>
      <c r="Z1" s="15" t="s">
        <v>145</v>
      </c>
    </row>
    <row r="2" spans="1:28" ht="22.5">
      <c r="A2" s="16" t="s">
        <v>138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</row>
    <row r="3" spans="1:28" ht="33.75">
      <c r="A3" s="16" t="s">
        <v>138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4" spans="1:28" ht="33.75">
      <c r="A4" s="16" t="s">
        <v>138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 ht="56.25">
      <c r="A5" s="16" t="s">
        <v>138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A03</v>
      </c>
    </row>
    <row r="6" spans="1:28" ht="22.5">
      <c r="A6" s="16" t="s">
        <v>138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A08</v>
      </c>
    </row>
    <row r="7" spans="1:28" ht="112.5">
      <c r="A7" s="16" t="s">
        <v>138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125</v>
      </c>
    </row>
    <row r="8" spans="1:28" ht="78.75">
      <c r="A8" s="16" t="s">
        <v>138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126</v>
      </c>
    </row>
    <row r="9" spans="1:28" ht="78.75">
      <c r="A9" s="16" t="s">
        <v>138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127</v>
      </c>
    </row>
    <row r="10" spans="1:28">
      <c r="A10" s="16" t="s">
        <v>138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138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138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138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138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138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138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138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138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138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138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138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138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138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138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139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139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139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139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139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139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139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139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139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139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139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139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139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139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139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139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139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139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139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139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139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139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139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140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140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140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140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140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140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140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140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140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140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140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140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140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140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140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140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140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140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140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140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140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140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140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143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143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143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143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143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143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143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143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143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143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143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143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143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143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143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143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143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143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143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143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143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143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144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144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144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144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144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144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144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144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144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144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144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144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144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144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144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144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144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144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144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144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144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144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144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150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150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150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150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150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150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150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150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150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150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150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150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150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150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150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150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150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150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150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150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150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150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150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151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151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151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151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151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151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151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151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151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151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151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151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151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151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151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151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151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151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151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151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151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151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151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152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152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152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152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152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152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152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152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152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152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152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152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152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152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152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152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152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152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152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152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152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152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152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153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153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153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153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153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153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153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153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153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153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153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153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153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153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153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153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153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153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153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153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153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153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153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154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154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154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154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154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154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154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154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154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154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154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154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154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154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154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154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154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154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154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154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154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154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154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155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155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155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155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155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155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155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155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155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155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155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155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155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155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155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155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155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155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155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155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155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155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155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156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156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156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156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156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156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156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156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156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156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156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156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156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156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156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156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156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156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156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156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156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156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156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2" t="s">
        <v>157</v>
      </c>
      <c r="B2" s="122"/>
      <c r="C2" s="122"/>
      <c r="D2" s="122"/>
      <c r="E2" s="122"/>
      <c r="F2" s="122"/>
      <c r="G2" s="122"/>
      <c r="H2" s="122"/>
      <c r="I2" s="122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146</v>
      </c>
      <c r="D3" t="s">
        <v>29</v>
      </c>
      <c r="F3" s="78" t="s">
        <v>146</v>
      </c>
      <c r="G3" t="s">
        <v>142</v>
      </c>
      <c r="I3" t="s">
        <v>176</v>
      </c>
      <c r="K3" s="78" t="s">
        <v>146</v>
      </c>
      <c r="P3" t="s">
        <v>109</v>
      </c>
      <c r="Q3" t="s">
        <v>178</v>
      </c>
    </row>
    <row r="4" spans="1:18">
      <c r="A4" s="79" t="s">
        <v>138</v>
      </c>
      <c r="C4" t="s">
        <v>138</v>
      </c>
      <c r="D4" s="13">
        <f t="shared" ref="D4:D15" si="0">B4</f>
        <v>0</v>
      </c>
      <c r="F4" s="79" t="s">
        <v>138</v>
      </c>
      <c r="G4" s="13"/>
      <c r="H4" t="s">
        <v>138</v>
      </c>
      <c r="I4" s="13">
        <f t="shared" ref="I4:I15" si="1">G4</f>
        <v>0</v>
      </c>
      <c r="J4" s="13"/>
      <c r="K4" s="79" t="s">
        <v>138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139</v>
      </c>
      <c r="C5" t="s">
        <v>139</v>
      </c>
      <c r="D5" s="13">
        <f t="shared" si="0"/>
        <v>0</v>
      </c>
      <c r="F5" s="79" t="s">
        <v>139</v>
      </c>
      <c r="G5" s="13"/>
      <c r="H5" t="s">
        <v>139</v>
      </c>
      <c r="I5" s="13">
        <f t="shared" si="1"/>
        <v>0</v>
      </c>
      <c r="J5" s="13"/>
      <c r="K5" s="79" t="s">
        <v>139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140</v>
      </c>
      <c r="C6" t="s">
        <v>140</v>
      </c>
      <c r="D6" s="13">
        <f t="shared" si="0"/>
        <v>0</v>
      </c>
      <c r="F6" s="79" t="s">
        <v>140</v>
      </c>
      <c r="G6" s="13"/>
      <c r="H6" t="s">
        <v>140</v>
      </c>
      <c r="I6" s="13">
        <f t="shared" si="1"/>
        <v>0</v>
      </c>
      <c r="J6" s="13"/>
      <c r="K6" s="79" t="s">
        <v>140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143</v>
      </c>
      <c r="C7" t="s">
        <v>143</v>
      </c>
      <c r="D7" s="13">
        <f t="shared" si="0"/>
        <v>0</v>
      </c>
      <c r="F7" s="79" t="s">
        <v>143</v>
      </c>
      <c r="G7" s="13"/>
      <c r="H7" t="s">
        <v>143</v>
      </c>
      <c r="I7" s="13">
        <f t="shared" si="1"/>
        <v>0</v>
      </c>
      <c r="J7" s="13"/>
      <c r="K7" s="79" t="s">
        <v>143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144</v>
      </c>
      <c r="C8" t="s">
        <v>144</v>
      </c>
      <c r="D8" s="13">
        <f t="shared" si="0"/>
        <v>0</v>
      </c>
      <c r="F8" s="79" t="s">
        <v>144</v>
      </c>
      <c r="G8" s="13"/>
      <c r="H8" t="s">
        <v>144</v>
      </c>
      <c r="I8" s="13">
        <f t="shared" si="1"/>
        <v>0</v>
      </c>
      <c r="J8" s="13"/>
      <c r="K8" s="79" t="s">
        <v>144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150</v>
      </c>
      <c r="C9" t="s">
        <v>150</v>
      </c>
      <c r="D9" s="13">
        <f t="shared" si="0"/>
        <v>0</v>
      </c>
      <c r="F9" s="79" t="s">
        <v>150</v>
      </c>
      <c r="G9" s="13"/>
      <c r="H9" t="s">
        <v>150</v>
      </c>
      <c r="I9" s="13">
        <f t="shared" si="1"/>
        <v>0</v>
      </c>
      <c r="J9" s="13"/>
      <c r="K9" s="79" t="s">
        <v>150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151</v>
      </c>
      <c r="C10" t="s">
        <v>151</v>
      </c>
      <c r="D10" s="13">
        <f t="shared" si="0"/>
        <v>0</v>
      </c>
      <c r="F10" s="79" t="s">
        <v>151</v>
      </c>
      <c r="G10" s="13"/>
      <c r="H10" t="s">
        <v>151</v>
      </c>
      <c r="I10" s="13">
        <f t="shared" si="1"/>
        <v>0</v>
      </c>
      <c r="J10" s="13"/>
      <c r="K10" s="79" t="s">
        <v>151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152</v>
      </c>
      <c r="C11" t="s">
        <v>152</v>
      </c>
      <c r="D11" s="13">
        <f t="shared" si="0"/>
        <v>0</v>
      </c>
      <c r="F11" s="79" t="s">
        <v>152</v>
      </c>
      <c r="G11" s="13"/>
      <c r="H11" t="s">
        <v>152</v>
      </c>
      <c r="I11" s="13">
        <f t="shared" si="1"/>
        <v>0</v>
      </c>
      <c r="J11" s="13"/>
      <c r="K11" s="79" t="s">
        <v>152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153</v>
      </c>
      <c r="C12" t="s">
        <v>153</v>
      </c>
      <c r="D12" s="13">
        <f t="shared" si="0"/>
        <v>0</v>
      </c>
      <c r="F12" s="79" t="s">
        <v>153</v>
      </c>
      <c r="G12" s="13"/>
      <c r="H12" t="s">
        <v>153</v>
      </c>
      <c r="I12" s="13">
        <f t="shared" si="1"/>
        <v>0</v>
      </c>
      <c r="J12" s="13"/>
      <c r="K12" s="79" t="s">
        <v>153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154</v>
      </c>
      <c r="C13" t="s">
        <v>154</v>
      </c>
      <c r="D13" s="13">
        <f t="shared" si="0"/>
        <v>0</v>
      </c>
      <c r="F13" s="79" t="s">
        <v>154</v>
      </c>
      <c r="G13" s="13"/>
      <c r="H13" t="s">
        <v>154</v>
      </c>
      <c r="I13" s="13">
        <f t="shared" si="1"/>
        <v>0</v>
      </c>
      <c r="J13" s="13"/>
      <c r="K13" s="79" t="s">
        <v>154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155</v>
      </c>
      <c r="C14" t="s">
        <v>155</v>
      </c>
      <c r="D14" s="13">
        <f t="shared" si="0"/>
        <v>0</v>
      </c>
      <c r="F14" s="79" t="s">
        <v>155</v>
      </c>
      <c r="G14" s="13"/>
      <c r="H14" t="s">
        <v>155</v>
      </c>
      <c r="I14" s="13">
        <f t="shared" si="1"/>
        <v>0</v>
      </c>
      <c r="J14" s="13"/>
      <c r="K14" s="79" t="s">
        <v>155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156</v>
      </c>
      <c r="C15" t="s">
        <v>156</v>
      </c>
      <c r="D15" s="13">
        <f t="shared" si="0"/>
        <v>0</v>
      </c>
      <c r="F15" s="79" t="s">
        <v>156</v>
      </c>
      <c r="G15" s="13"/>
      <c r="H15" t="s">
        <v>156</v>
      </c>
      <c r="I15" s="13">
        <f t="shared" si="1"/>
        <v>0</v>
      </c>
      <c r="J15" s="13"/>
      <c r="K15" s="79" t="s">
        <v>156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174</v>
      </c>
      <c r="F16" s="79" t="s">
        <v>174</v>
      </c>
      <c r="G16" s="13"/>
      <c r="K16" s="79" t="s">
        <v>174</v>
      </c>
      <c r="M16" s="13"/>
    </row>
    <row r="17" spans="1:18">
      <c r="A17" s="79" t="s">
        <v>141</v>
      </c>
      <c r="F17" s="79" t="s">
        <v>141</v>
      </c>
      <c r="G17" s="127"/>
      <c r="K17" s="79" t="s">
        <v>141</v>
      </c>
    </row>
    <row r="21" spans="1:18">
      <c r="A21" s="122" t="s">
        <v>177</v>
      </c>
      <c r="B21" s="122"/>
      <c r="C21" s="122"/>
      <c r="D21" s="122"/>
      <c r="E21" s="122"/>
      <c r="F21" s="122"/>
      <c r="G21" s="122"/>
      <c r="H21" s="122"/>
      <c r="I21" s="122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146</v>
      </c>
      <c r="F22" s="78" t="s">
        <v>146</v>
      </c>
      <c r="G22" t="s">
        <v>142</v>
      </c>
      <c r="K22" s="78" t="s">
        <v>146</v>
      </c>
      <c r="P22" t="s">
        <v>109</v>
      </c>
      <c r="Q22" t="s">
        <v>178</v>
      </c>
    </row>
    <row r="23" spans="1:18">
      <c r="A23" s="79" t="s">
        <v>138</v>
      </c>
      <c r="C23" t="str">
        <f t="shared" ref="C23:C34" si="6">A23</f>
        <v>Enero</v>
      </c>
      <c r="D23" s="13">
        <f t="shared" ref="D23:D34" si="7">B23</f>
        <v>0</v>
      </c>
      <c r="F23" s="79" t="s">
        <v>138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138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139</v>
      </c>
      <c r="C24" t="str">
        <f t="shared" si="6"/>
        <v>Febrero</v>
      </c>
      <c r="D24" s="13">
        <f t="shared" si="7"/>
        <v>0</v>
      </c>
      <c r="F24" s="79" t="s">
        <v>139</v>
      </c>
      <c r="G24" s="13"/>
      <c r="H24" t="str">
        <f t="shared" si="8"/>
        <v>Febrero</v>
      </c>
      <c r="I24" s="13">
        <f t="shared" si="9"/>
        <v>0</v>
      </c>
      <c r="K24" s="79" t="s">
        <v>139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140</v>
      </c>
      <c r="C25" t="str">
        <f t="shared" si="6"/>
        <v>Marzo</v>
      </c>
      <c r="D25" s="13">
        <f t="shared" si="7"/>
        <v>0</v>
      </c>
      <c r="F25" s="79" t="s">
        <v>140</v>
      </c>
      <c r="G25" s="13"/>
      <c r="H25" t="str">
        <f t="shared" si="8"/>
        <v>Marzo</v>
      </c>
      <c r="I25" s="13">
        <f t="shared" si="9"/>
        <v>0</v>
      </c>
      <c r="K25" s="79" t="s">
        <v>140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143</v>
      </c>
      <c r="C26" t="str">
        <f t="shared" si="6"/>
        <v>Abril</v>
      </c>
      <c r="D26" s="13">
        <f t="shared" si="7"/>
        <v>0</v>
      </c>
      <c r="F26" s="79" t="s">
        <v>143</v>
      </c>
      <c r="G26" s="13"/>
      <c r="H26" t="str">
        <f t="shared" si="8"/>
        <v>Abril</v>
      </c>
      <c r="I26" s="13">
        <f t="shared" si="9"/>
        <v>0</v>
      </c>
      <c r="K26" s="79" t="s">
        <v>143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144</v>
      </c>
      <c r="C27" t="str">
        <f t="shared" si="6"/>
        <v>Mayo</v>
      </c>
      <c r="D27" s="13">
        <f t="shared" si="7"/>
        <v>0</v>
      </c>
      <c r="F27" s="79" t="s">
        <v>144</v>
      </c>
      <c r="G27" s="13"/>
      <c r="H27" t="str">
        <f t="shared" si="8"/>
        <v>Mayo</v>
      </c>
      <c r="I27" s="13">
        <f t="shared" si="9"/>
        <v>0</v>
      </c>
      <c r="K27" s="79" t="s">
        <v>144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150</v>
      </c>
      <c r="C28" t="str">
        <f t="shared" si="6"/>
        <v>Junio</v>
      </c>
      <c r="D28" s="13">
        <f t="shared" si="7"/>
        <v>0</v>
      </c>
      <c r="F28" s="79" t="s">
        <v>150</v>
      </c>
      <c r="G28" s="13"/>
      <c r="H28" t="str">
        <f t="shared" si="8"/>
        <v>Junio</v>
      </c>
      <c r="I28" s="13">
        <f t="shared" si="9"/>
        <v>0</v>
      </c>
      <c r="K28" s="79" t="s">
        <v>150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151</v>
      </c>
      <c r="C29" t="str">
        <f t="shared" si="6"/>
        <v>Julio</v>
      </c>
      <c r="D29" s="13">
        <f t="shared" si="7"/>
        <v>0</v>
      </c>
      <c r="F29" s="79" t="s">
        <v>151</v>
      </c>
      <c r="G29" s="13"/>
      <c r="H29" t="str">
        <f t="shared" si="8"/>
        <v>Julio</v>
      </c>
      <c r="I29" s="13">
        <f t="shared" si="9"/>
        <v>0</v>
      </c>
      <c r="K29" s="79" t="s">
        <v>151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152</v>
      </c>
      <c r="C30" t="str">
        <f t="shared" si="6"/>
        <v>Agosto</v>
      </c>
      <c r="D30" s="13">
        <f t="shared" si="7"/>
        <v>0</v>
      </c>
      <c r="F30" s="79" t="s">
        <v>152</v>
      </c>
      <c r="G30" s="13"/>
      <c r="H30" t="str">
        <f t="shared" si="8"/>
        <v>Agosto</v>
      </c>
      <c r="I30" s="13">
        <f t="shared" si="9"/>
        <v>0</v>
      </c>
      <c r="K30" s="79" t="s">
        <v>152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153</v>
      </c>
      <c r="C31" t="str">
        <f t="shared" si="6"/>
        <v>Septiembre</v>
      </c>
      <c r="D31" s="13">
        <f t="shared" si="7"/>
        <v>0</v>
      </c>
      <c r="F31" s="79" t="s">
        <v>153</v>
      </c>
      <c r="G31" s="13"/>
      <c r="H31" t="str">
        <f t="shared" si="8"/>
        <v>Septiembre</v>
      </c>
      <c r="I31" s="13">
        <f t="shared" si="9"/>
        <v>0</v>
      </c>
      <c r="K31" s="79" t="s">
        <v>153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154</v>
      </c>
      <c r="C32" t="str">
        <f t="shared" si="6"/>
        <v>Octubre</v>
      </c>
      <c r="D32" s="13">
        <f t="shared" si="7"/>
        <v>0</v>
      </c>
      <c r="F32" s="79" t="s">
        <v>154</v>
      </c>
      <c r="G32" s="13"/>
      <c r="H32" t="str">
        <f t="shared" si="8"/>
        <v>Octubre</v>
      </c>
      <c r="I32" s="13">
        <f t="shared" si="9"/>
        <v>0</v>
      </c>
      <c r="K32" s="79" t="s">
        <v>154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155</v>
      </c>
      <c r="C33" t="str">
        <f t="shared" si="6"/>
        <v>Noviembre</v>
      </c>
      <c r="D33" s="13">
        <f t="shared" si="7"/>
        <v>0</v>
      </c>
      <c r="F33" s="79" t="s">
        <v>155</v>
      </c>
      <c r="G33" s="13"/>
      <c r="H33" t="str">
        <f t="shared" si="8"/>
        <v>Noviembre</v>
      </c>
      <c r="I33" s="13">
        <f t="shared" si="9"/>
        <v>0</v>
      </c>
      <c r="K33" s="79" t="s">
        <v>155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156</v>
      </c>
      <c r="C34" t="str">
        <f t="shared" si="6"/>
        <v>Diciembre</v>
      </c>
      <c r="D34" s="13">
        <f t="shared" si="7"/>
        <v>0</v>
      </c>
      <c r="F34" s="79" t="s">
        <v>156</v>
      </c>
      <c r="G34" s="13"/>
      <c r="H34" t="str">
        <f t="shared" si="8"/>
        <v>Diciembre</v>
      </c>
      <c r="I34" s="13">
        <f t="shared" si="9"/>
        <v>0</v>
      </c>
      <c r="K34" s="79" t="s">
        <v>156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174</v>
      </c>
      <c r="F35" s="79" t="s">
        <v>174</v>
      </c>
      <c r="G35" s="13"/>
      <c r="K35" s="79" t="s">
        <v>174</v>
      </c>
      <c r="M35" s="13"/>
    </row>
    <row r="36" spans="1:18">
      <c r="A36" s="79" t="s">
        <v>141</v>
      </c>
      <c r="F36" s="79" t="s">
        <v>141</v>
      </c>
      <c r="G36" s="127"/>
      <c r="K36" s="79" t="s">
        <v>141</v>
      </c>
    </row>
    <row r="39" spans="1:18">
      <c r="B39" s="123" t="s">
        <v>170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</row>
    <row r="41" spans="1:18">
      <c r="B41" s="78" t="s">
        <v>137</v>
      </c>
      <c r="C41" t="s">
        <v>179</v>
      </c>
      <c r="G41">
        <f>D41</f>
        <v>0</v>
      </c>
      <c r="H41">
        <f>E41</f>
        <v>0</v>
      </c>
    </row>
    <row r="42" spans="1:18">
      <c r="B42" t="s">
        <v>138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139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140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143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144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150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151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152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153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154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155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156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174</v>
      </c>
      <c r="C54" s="13"/>
    </row>
    <row r="55" spans="2:8">
      <c r="B55" t="s">
        <v>141</v>
      </c>
      <c r="C55" s="127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146</v>
      </c>
    </row>
    <row r="4" spans="1:1">
      <c r="A4" s="79" t="s">
        <v>138</v>
      </c>
    </row>
    <row r="5" spans="1:1">
      <c r="A5" s="80" t="s">
        <v>175</v>
      </c>
    </row>
    <row r="6" spans="1:1">
      <c r="A6" s="79" t="s">
        <v>139</v>
      </c>
    </row>
    <row r="7" spans="1:1">
      <c r="A7" s="80" t="s">
        <v>175</v>
      </c>
    </row>
    <row r="8" spans="1:1">
      <c r="A8" s="79" t="s">
        <v>140</v>
      </c>
    </row>
    <row r="9" spans="1:1">
      <c r="A9" s="80" t="s">
        <v>175</v>
      </c>
    </row>
    <row r="10" spans="1:1">
      <c r="A10" s="79" t="s">
        <v>143</v>
      </c>
    </row>
    <row r="11" spans="1:1">
      <c r="A11" s="80" t="s">
        <v>175</v>
      </c>
    </row>
    <row r="12" spans="1:1">
      <c r="A12" s="79" t="s">
        <v>144</v>
      </c>
    </row>
    <row r="13" spans="1:1">
      <c r="A13" s="80" t="s">
        <v>175</v>
      </c>
    </row>
    <row r="14" spans="1:1">
      <c r="A14" s="79" t="s">
        <v>150</v>
      </c>
    </row>
    <row r="15" spans="1:1">
      <c r="A15" s="80" t="s">
        <v>175</v>
      </c>
    </row>
    <row r="16" spans="1:1">
      <c r="A16" s="79" t="s">
        <v>151</v>
      </c>
    </row>
    <row r="17" spans="1:1">
      <c r="A17" s="80" t="s">
        <v>175</v>
      </c>
    </row>
    <row r="18" spans="1:1">
      <c r="A18" s="79" t="s">
        <v>152</v>
      </c>
    </row>
    <row r="19" spans="1:1">
      <c r="A19" s="80" t="s">
        <v>175</v>
      </c>
    </row>
    <row r="20" spans="1:1">
      <c r="A20" s="79" t="s">
        <v>153</v>
      </c>
    </row>
    <row r="21" spans="1:1">
      <c r="A21" s="80" t="s">
        <v>175</v>
      </c>
    </row>
    <row r="22" spans="1:1">
      <c r="A22" s="79" t="s">
        <v>154</v>
      </c>
    </row>
    <row r="23" spans="1:1">
      <c r="A23" s="80" t="s">
        <v>175</v>
      </c>
    </row>
    <row r="24" spans="1:1">
      <c r="A24" s="79" t="s">
        <v>155</v>
      </c>
    </row>
    <row r="25" spans="1:1">
      <c r="A25" s="80" t="s">
        <v>175</v>
      </c>
    </row>
    <row r="26" spans="1:1">
      <c r="A26" s="79" t="s">
        <v>156</v>
      </c>
    </row>
    <row r="27" spans="1:1">
      <c r="A27" s="80" t="s">
        <v>175</v>
      </c>
    </row>
    <row r="28" spans="1:1">
      <c r="A28" s="79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157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158</v>
      </c>
      <c r="B3" s="31" t="s">
        <v>159</v>
      </c>
      <c r="C3" s="32" t="s">
        <v>138</v>
      </c>
      <c r="D3" s="32" t="s">
        <v>139</v>
      </c>
      <c r="E3" s="32" t="s">
        <v>140</v>
      </c>
      <c r="F3" s="32" t="s">
        <v>143</v>
      </c>
      <c r="G3" s="32" t="s">
        <v>144</v>
      </c>
      <c r="H3" s="33" t="s">
        <v>150</v>
      </c>
      <c r="I3" s="32" t="s">
        <v>151</v>
      </c>
      <c r="J3" s="32" t="s">
        <v>152</v>
      </c>
      <c r="K3" s="32" t="s">
        <v>153</v>
      </c>
      <c r="L3" s="32" t="s">
        <v>154</v>
      </c>
      <c r="M3" s="32" t="s">
        <v>155</v>
      </c>
      <c r="N3" s="32" t="s">
        <v>156</v>
      </c>
      <c r="O3" s="32" t="s">
        <v>138</v>
      </c>
      <c r="P3" s="32" t="s">
        <v>139</v>
      </c>
      <c r="Q3" s="32" t="s">
        <v>140</v>
      </c>
      <c r="R3" s="32" t="s">
        <v>143</v>
      </c>
      <c r="S3" s="32" t="s">
        <v>144</v>
      </c>
      <c r="T3" s="33" t="s">
        <v>150</v>
      </c>
      <c r="U3" s="32" t="s">
        <v>151</v>
      </c>
      <c r="V3" s="32" t="s">
        <v>152</v>
      </c>
      <c r="W3" s="32" t="s">
        <v>153</v>
      </c>
      <c r="X3" s="32" t="s">
        <v>154</v>
      </c>
      <c r="Y3" s="32" t="s">
        <v>155</v>
      </c>
      <c r="Z3" s="32" t="s">
        <v>156</v>
      </c>
    </row>
    <row r="4" spans="1:26" ht="15.75">
      <c r="A4" s="34" t="s">
        <v>160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161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162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163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164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165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166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167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168</v>
      </c>
      <c r="B12" s="31" t="s">
        <v>159</v>
      </c>
      <c r="C12" s="32" t="s">
        <v>138</v>
      </c>
      <c r="D12" s="32" t="s">
        <v>139</v>
      </c>
      <c r="E12" s="32" t="s">
        <v>140</v>
      </c>
      <c r="F12" s="32" t="s">
        <v>143</v>
      </c>
      <c r="G12" s="32" t="s">
        <v>144</v>
      </c>
      <c r="H12" s="33" t="s">
        <v>150</v>
      </c>
      <c r="I12" s="32" t="s">
        <v>151</v>
      </c>
      <c r="J12" s="32" t="s">
        <v>152</v>
      </c>
      <c r="K12" s="32" t="s">
        <v>153</v>
      </c>
      <c r="L12" s="32" t="s">
        <v>154</v>
      </c>
      <c r="M12" s="32" t="s">
        <v>155</v>
      </c>
      <c r="N12" s="32" t="s">
        <v>156</v>
      </c>
      <c r="O12" s="32" t="s">
        <v>138</v>
      </c>
      <c r="P12" s="32" t="s">
        <v>139</v>
      </c>
      <c r="Q12" s="32" t="s">
        <v>140</v>
      </c>
      <c r="R12" s="32" t="s">
        <v>143</v>
      </c>
      <c r="S12" s="32" t="s">
        <v>144</v>
      </c>
      <c r="T12" s="33" t="s">
        <v>150</v>
      </c>
      <c r="U12" s="32" t="s">
        <v>151</v>
      </c>
      <c r="V12" s="32" t="s">
        <v>152</v>
      </c>
      <c r="W12" s="32" t="s">
        <v>153</v>
      </c>
      <c r="X12" s="32" t="s">
        <v>154</v>
      </c>
      <c r="Y12" s="32" t="s">
        <v>155</v>
      </c>
      <c r="Z12" s="32" t="s">
        <v>156</v>
      </c>
    </row>
    <row r="13" spans="1:26" ht="15.75">
      <c r="A13" s="34" t="s">
        <v>160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161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162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163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164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165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169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167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170</v>
      </c>
      <c r="B21" s="31" t="s">
        <v>159</v>
      </c>
      <c r="C21" s="32" t="s">
        <v>138</v>
      </c>
      <c r="D21" s="32" t="s">
        <v>139</v>
      </c>
      <c r="E21" s="32" t="s">
        <v>140</v>
      </c>
      <c r="F21" s="32" t="s">
        <v>143</v>
      </c>
      <c r="G21" s="32" t="s">
        <v>144</v>
      </c>
      <c r="H21" s="33" t="s">
        <v>150</v>
      </c>
      <c r="I21" s="32" t="s">
        <v>151</v>
      </c>
      <c r="J21" s="32" t="s">
        <v>152</v>
      </c>
      <c r="K21" s="32" t="s">
        <v>153</v>
      </c>
      <c r="L21" s="32" t="s">
        <v>154</v>
      </c>
      <c r="M21" s="32" t="s">
        <v>155</v>
      </c>
      <c r="N21" s="32" t="s">
        <v>156</v>
      </c>
      <c r="O21" s="32" t="s">
        <v>138</v>
      </c>
      <c r="P21" s="32" t="s">
        <v>139</v>
      </c>
      <c r="Q21" s="32" t="s">
        <v>140</v>
      </c>
      <c r="R21" s="32" t="s">
        <v>143</v>
      </c>
      <c r="S21" s="32" t="s">
        <v>144</v>
      </c>
      <c r="T21" s="33" t="s">
        <v>150</v>
      </c>
      <c r="U21" s="32" t="s">
        <v>151</v>
      </c>
      <c r="V21" s="32" t="s">
        <v>152</v>
      </c>
      <c r="W21" s="32" t="s">
        <v>153</v>
      </c>
      <c r="X21" s="32" t="s">
        <v>154</v>
      </c>
      <c r="Y21" s="32" t="s">
        <v>155</v>
      </c>
      <c r="Z21" s="32" t="s">
        <v>156</v>
      </c>
    </row>
    <row r="22" spans="1:26" ht="15.75">
      <c r="A22" s="34" t="s">
        <v>160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161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162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163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164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165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169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167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157</v>
      </c>
      <c r="B31" s="31" t="s">
        <v>159</v>
      </c>
      <c r="C31" s="31" t="s">
        <v>138</v>
      </c>
      <c r="D31" s="31" t="s">
        <v>139</v>
      </c>
      <c r="E31" s="31" t="s">
        <v>140</v>
      </c>
      <c r="F31" s="31" t="s">
        <v>143</v>
      </c>
      <c r="G31" s="31" t="s">
        <v>144</v>
      </c>
      <c r="H31" s="31" t="s">
        <v>150</v>
      </c>
      <c r="I31" s="31" t="s">
        <v>151</v>
      </c>
      <c r="J31" s="31" t="s">
        <v>152</v>
      </c>
      <c r="K31" s="31" t="s">
        <v>153</v>
      </c>
      <c r="L31" s="31" t="s">
        <v>154</v>
      </c>
      <c r="M31" s="31" t="s">
        <v>155</v>
      </c>
      <c r="N31" s="31" t="s">
        <v>156</v>
      </c>
      <c r="O31" s="50" t="s">
        <v>138</v>
      </c>
      <c r="P31" s="50" t="s">
        <v>139</v>
      </c>
      <c r="Q31" s="50" t="s">
        <v>140</v>
      </c>
      <c r="R31" s="50" t="s">
        <v>143</v>
      </c>
      <c r="S31" s="50" t="s">
        <v>144</v>
      </c>
      <c r="T31" s="50" t="s">
        <v>150</v>
      </c>
      <c r="U31" s="50" t="s">
        <v>151</v>
      </c>
      <c r="V31" s="50" t="s">
        <v>152</v>
      </c>
      <c r="W31" s="50" t="s">
        <v>153</v>
      </c>
      <c r="X31" s="50" t="s">
        <v>154</v>
      </c>
      <c r="Y31" s="50" t="s">
        <v>155</v>
      </c>
      <c r="Z31" s="50" t="s">
        <v>156</v>
      </c>
    </row>
    <row r="32" spans="1:26" ht="15.75">
      <c r="A32" s="34" t="s">
        <v>160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161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162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163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164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165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166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167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168</v>
      </c>
      <c r="B40" s="31" t="s">
        <v>159</v>
      </c>
      <c r="C40" s="32" t="s">
        <v>138</v>
      </c>
      <c r="D40" s="32" t="s">
        <v>139</v>
      </c>
      <c r="E40" s="32" t="s">
        <v>140</v>
      </c>
      <c r="F40" s="32" t="s">
        <v>143</v>
      </c>
      <c r="G40" s="32" t="s">
        <v>144</v>
      </c>
      <c r="H40" s="32" t="s">
        <v>150</v>
      </c>
      <c r="I40" s="32" t="s">
        <v>151</v>
      </c>
      <c r="J40" s="32" t="s">
        <v>152</v>
      </c>
      <c r="K40" s="32" t="s">
        <v>153</v>
      </c>
      <c r="L40" s="32" t="s">
        <v>154</v>
      </c>
      <c r="M40" s="32" t="s">
        <v>155</v>
      </c>
      <c r="N40" s="32" t="s">
        <v>156</v>
      </c>
      <c r="O40" s="54" t="s">
        <v>138</v>
      </c>
      <c r="P40" s="54" t="s">
        <v>139</v>
      </c>
      <c r="Q40" s="54" t="s">
        <v>140</v>
      </c>
      <c r="R40" s="54" t="s">
        <v>143</v>
      </c>
      <c r="S40" s="54" t="s">
        <v>144</v>
      </c>
      <c r="T40" s="54" t="s">
        <v>150</v>
      </c>
      <c r="U40" s="54" t="s">
        <v>151</v>
      </c>
      <c r="V40" s="54" t="s">
        <v>152</v>
      </c>
      <c r="W40" s="54" t="s">
        <v>153</v>
      </c>
      <c r="X40" s="54" t="s">
        <v>154</v>
      </c>
      <c r="Y40" s="54" t="s">
        <v>155</v>
      </c>
      <c r="Z40" s="54" t="s">
        <v>156</v>
      </c>
    </row>
    <row r="41" spans="1:26" ht="15.75">
      <c r="A41" s="34" t="s">
        <v>160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161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162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163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164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165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169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167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171</v>
      </c>
      <c r="B49" s="31" t="s">
        <v>159</v>
      </c>
      <c r="C49" s="32" t="s">
        <v>138</v>
      </c>
      <c r="D49" s="32" t="s">
        <v>139</v>
      </c>
      <c r="E49" s="32" t="s">
        <v>140</v>
      </c>
      <c r="F49" s="32" t="s">
        <v>143</v>
      </c>
      <c r="G49" s="32" t="s">
        <v>144</v>
      </c>
      <c r="H49" s="32" t="s">
        <v>150</v>
      </c>
      <c r="I49" s="32" t="s">
        <v>151</v>
      </c>
      <c r="J49" s="32" t="s">
        <v>152</v>
      </c>
      <c r="K49" s="32" t="s">
        <v>153</v>
      </c>
      <c r="L49" s="32" t="s">
        <v>154</v>
      </c>
      <c r="M49" s="32" t="s">
        <v>155</v>
      </c>
      <c r="N49" s="32" t="s">
        <v>156</v>
      </c>
      <c r="O49" s="54" t="s">
        <v>138</v>
      </c>
      <c r="P49" s="54" t="s">
        <v>139</v>
      </c>
      <c r="Q49" s="54" t="s">
        <v>140</v>
      </c>
      <c r="R49" s="54" t="s">
        <v>143</v>
      </c>
      <c r="S49" s="54" t="s">
        <v>144</v>
      </c>
      <c r="T49" s="54" t="s">
        <v>150</v>
      </c>
      <c r="U49" s="54" t="s">
        <v>151</v>
      </c>
      <c r="V49" s="54" t="s">
        <v>152</v>
      </c>
      <c r="W49" s="54" t="s">
        <v>153</v>
      </c>
      <c r="X49" s="54" t="s">
        <v>154</v>
      </c>
      <c r="Y49" s="54" t="s">
        <v>155</v>
      </c>
      <c r="Z49" s="54" t="s">
        <v>156</v>
      </c>
    </row>
    <row r="50" spans="1:26" ht="15.75">
      <c r="A50" s="34" t="s">
        <v>160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161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162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163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164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165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169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167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5" t="s">
        <v>120</v>
      </c>
      <c r="D59" s="126"/>
      <c r="E59" s="126"/>
      <c r="F59" s="126"/>
      <c r="G59" s="126"/>
      <c r="H59" s="126"/>
      <c r="I59" s="126"/>
      <c r="J59" s="126"/>
      <c r="K59" s="126"/>
      <c r="L59" s="126"/>
    </row>
    <row r="60" spans="1:26" ht="47.25">
      <c r="C60" s="56">
        <v>20.239999999999998</v>
      </c>
      <c r="D60" s="57" t="s">
        <v>172</v>
      </c>
      <c r="E60" s="58" t="s">
        <v>180</v>
      </c>
      <c r="F60" s="58" t="s">
        <v>181</v>
      </c>
      <c r="G60" s="59">
        <v>2023</v>
      </c>
      <c r="H60" s="58" t="s">
        <v>182</v>
      </c>
      <c r="I60" s="58" t="s">
        <v>183</v>
      </c>
      <c r="J60" s="72" t="s">
        <v>175</v>
      </c>
      <c r="K60" s="58" t="s">
        <v>184</v>
      </c>
      <c r="L60" s="58" t="s">
        <v>185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175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175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175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175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175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175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175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175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175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175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175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175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5" t="s">
        <v>173</v>
      </c>
      <c r="D74" s="126"/>
      <c r="E74" s="126"/>
      <c r="F74" s="126"/>
      <c r="G74" s="126"/>
      <c r="H74" s="126"/>
      <c r="I74" s="126"/>
      <c r="J74" s="126"/>
      <c r="K74" s="126"/>
      <c r="L74" s="126"/>
    </row>
    <row r="75" spans="3:14" ht="47.25">
      <c r="C75" s="56">
        <v>20.239999999999998</v>
      </c>
      <c r="D75" s="57" t="s">
        <v>172</v>
      </c>
      <c r="E75" s="58" t="s">
        <v>180</v>
      </c>
      <c r="F75" s="58" t="s">
        <v>181</v>
      </c>
      <c r="G75" s="59">
        <v>2023</v>
      </c>
      <c r="H75" s="58" t="s">
        <v>182</v>
      </c>
      <c r="I75" s="58" t="s">
        <v>183</v>
      </c>
      <c r="J75" s="72" t="s">
        <v>175</v>
      </c>
      <c r="K75" s="58" t="s">
        <v>184</v>
      </c>
      <c r="L75" s="58" t="s">
        <v>185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175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175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175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175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175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175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175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175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175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175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175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175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4" t="s">
        <v>170</v>
      </c>
      <c r="D90" s="124"/>
      <c r="E90" s="124"/>
      <c r="F90" s="124"/>
      <c r="G90" s="124"/>
      <c r="H90" s="124"/>
      <c r="I90" s="124"/>
    </row>
    <row r="91" spans="3:14" ht="47.25">
      <c r="C91" s="56">
        <v>20.239999999999998</v>
      </c>
      <c r="D91" s="57" t="s">
        <v>172</v>
      </c>
      <c r="E91" s="58" t="s">
        <v>180</v>
      </c>
      <c r="F91" s="58" t="s">
        <v>181</v>
      </c>
      <c r="G91" s="59">
        <v>2023</v>
      </c>
      <c r="H91" s="58" t="s">
        <v>182</v>
      </c>
      <c r="I91" s="58" t="s">
        <v>183</v>
      </c>
      <c r="J91" s="72" t="s">
        <v>175</v>
      </c>
      <c r="K91" s="58" t="s">
        <v>184</v>
      </c>
      <c r="L91" s="58" t="s">
        <v>185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175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175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175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175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175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175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175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175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175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175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175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175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2025-06-04T16:48:44Z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