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10" documentId="14_{D5BCB804-1759-4D0C-8B52-33C0334B865C}" xr6:coauthVersionLast="47" xr6:coauthVersionMax="47" xr10:uidLastSave="{856B7DF5-04EC-43B1-8B56-94FE8ED7C560}"/>
  <workbookProtection workbookAlgorithmName="SHA-512" workbookHashValue="BQB/IsOQy1VOypa4GtxL0v6vMGuQhg+WirfgzFRQ2fPwlgr+LXfrwsfGik/vEppICDSx8z9tTX/ok5A6zL0cMw==" workbookSaltValue="Zv7EGINBaX8c0Nd56/HDhw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2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H4" i="10"/>
  <c r="K4" i="10" s="1"/>
  <c r="H7" i="10" s="1"/>
  <c r="D7" i="2"/>
  <c r="D18" i="2"/>
  <c r="D17" i="2"/>
  <c r="C17" i="2"/>
  <c r="C15" i="2"/>
  <c r="D15" i="2"/>
  <c r="D8" i="2"/>
  <c r="B8" i="2"/>
  <c r="B7" i="2"/>
  <c r="B17" i="2"/>
  <c r="C18" i="2"/>
  <c r="B18" i="2"/>
  <c r="B16" i="2"/>
  <c r="D16" i="2"/>
  <c r="C9" i="2"/>
  <c r="B9" i="2"/>
  <c r="D9" i="2"/>
  <c r="C7" i="2"/>
  <c r="B15" i="2"/>
  <c r="C8" i="2"/>
  <c r="C16" i="2"/>
  <c r="E16" i="2" l="1"/>
  <c r="G16" i="2"/>
  <c r="F16" i="2"/>
  <c r="B10" i="2"/>
  <c r="D10" i="2"/>
  <c r="C10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6" i="32"/>
  <c r="G50" i="32"/>
  <c r="G49" i="32"/>
  <c r="G48" i="32"/>
  <c r="H44" i="32"/>
  <c r="H48" i="32"/>
  <c r="G42" i="32"/>
  <c r="H46" i="32"/>
  <c r="G45" i="32"/>
  <c r="H49" i="32"/>
  <c r="H47" i="32"/>
  <c r="G52" i="32"/>
  <c r="H52" i="32"/>
  <c r="H51" i="32"/>
  <c r="H45" i="32"/>
  <c r="G53" i="32"/>
  <c r="H50" i="32"/>
  <c r="H53" i="32"/>
  <c r="H42" i="32"/>
  <c r="G44" i="32"/>
  <c r="G47" i="32"/>
  <c r="G51" i="32"/>
  <c r="G43" i="32"/>
  <c r="H4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B6" i="2"/>
  <c r="F14" i="2"/>
  <c r="G14" i="2"/>
  <c r="E19" i="2"/>
  <c r="G19" i="2"/>
  <c r="F19" i="2"/>
  <c r="E14" i="2"/>
  <c r="E6" i="2" l="1"/>
  <c r="E10" i="2"/>
  <c r="C21" i="2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1" i="2"/>
  <c r="F21" i="2" l="1"/>
  <c r="G21" i="2"/>
  <c r="E21" i="2"/>
</calcChain>
</file>

<file path=xl/sharedStrings.xml><?xml version="1.0" encoding="utf-8"?>
<sst xmlns="http://schemas.openxmlformats.org/spreadsheetml/2006/main" count="2141" uniqueCount="208">
  <si>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</si>
  <si>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</si>
  <si>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</si>
  <si>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</si>
  <si>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</si>
  <si>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</si>
  <si>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</si>
  <si>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</si>
  <si>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</si>
  <si>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</si>
  <si>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</si>
  <si>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</si>
  <si>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</si>
  <si>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</si>
  <si>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</si>
  <si>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</si>
  <si>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</si>
  <si>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</si>
  <si>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</si>
  <si>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</si>
  <si>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</si>
  <si>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</si>
  <si>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</si>
  <si>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</si>
  <si>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</si>
  <si>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</si>
  <si>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</si>
  <si>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</si>
  <si>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</si>
  <si>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</si>
  <si>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</si>
  <si>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</si>
  <si>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</si>
  <si>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</si>
  <si>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</si>
  <si>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</si>
  <si>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</si>
  <si>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</si>
  <si>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</si>
  <si>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</si>
  <si>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</si>
  <si>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</si>
  <si>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</si>
  <si>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</si>
  <si>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</si>
  <si>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</si>
  <si>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</si>
  <si>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</si>
  <si>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</si>
  <si>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</si>
  <si>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</si>
  <si>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</si>
  <si>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</si>
  <si>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</si>
  <si>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</si>
  <si>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</si>
  <si>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</si>
  <si>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</si>
  <si>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</si>
  <si>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</si>
  <si>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</si>
  <si>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</si>
  <si>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</si>
  <si>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</si>
  <si>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</si>
  <si>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</si>
  <si>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</si>
  <si>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</si>
  <si>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</si>
  <si>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</si>
  <si>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</si>
  <si>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</si>
  <si>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</si>
  <si>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</si>
  <si>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</si>
  <si>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</si>
  <si>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</si>
  <si>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</si>
  <si>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</si>
  <si>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</si>
  <si>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</si>
  <si>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</si>
  <si>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</si>
  <si>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</si>
  <si>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</si>
  <si>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</si>
  <si>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</si>
  <si>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</si>
  <si>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</si>
  <si>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</si>
  <si>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</si>
  <si>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</si>
  <si>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</si>
  <si>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</si>
  <si>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</si>
  <si>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</si>
  <si>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</si>
  <si>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</si>
  <si>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</si>
  <si>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</si>
  <si>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</si>
  <si>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</si>
  <si>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</si>
  <si>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</si>
  <si>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</si>
  <si>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</si>
  <si>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</si>
  <si>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</si>
  <si>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</si>
  <si>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</si>
  <si>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</si>
  <si>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</si>
  <si>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</si>
  <si>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</si>
  <si>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</si>
  <si>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</si>
  <si>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</si>
  <si>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</si>
  <si>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</si>
  <si>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</si>
  <si>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</si>
  <si>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</si>
  <si>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</si>
  <si>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</si>
  <si>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</si>
  <si>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</si>
  <si>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</si>
  <si>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</si>
  <si>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</si>
  <si>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</si>
  <si>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</si>
  <si>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</si>
  <si>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</si>
  <si>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</si>
  <si>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</si>
  <si>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</si>
  <si>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</si>
  <si>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</si>
  <si>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</si>
  <si>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</si>
  <si>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</si>
  <si>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</si>
  <si>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</si>
  <si>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</si>
  <si>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</si>
  <si>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</si>
  <si>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</si>
  <si>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</si>
  <si>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</si>
  <si>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</si>
  <si>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</si>
  <si>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</si>
  <si>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</si>
  <si>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</si>
  <si>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</si>
  <si>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</si>
  <si>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</si>
  <si>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</si>
  <si>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</si>
  <si>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</si>
  <si>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</si>
  <si>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</si>
  <si>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</si>
  <si>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</si>
  <si>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</si>
  <si>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</si>
  <si>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</si>
  <si>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</si>
  <si>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</si>
  <si>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</si>
  <si>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</si>
  <si>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</si>
  <si>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</si>
  <si>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</si>
  <si>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</si>
  <si>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</si>
  <si>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</si>
  <si>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</si>
  <si>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</si>
  <si>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</si>
  <si>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</si>
  <si>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</si>
  <si>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</si>
  <si>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</si>
  <si>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</si>
  <si>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</si>
  <si>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</si>
  <si>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</si>
  <si>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</si>
  <si>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</si>
  <si>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</si>
  <si>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</si>
  <si>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</si>
  <si>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</si>
  <si>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</si>
  <si>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</si>
  <si>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</si>
  <si>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</si>
  <si>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 xml:space="preserve">EJECUCIÓN PRESUPUESTAL </t>
  </si>
  <si>
    <t xml:space="preserve">2024 ( Millones) </t>
  </si>
  <si>
    <t>A02-Adquisición de Activos no Financieros   y Diferentes activos</t>
  </si>
  <si>
    <t>A01-SALARIO</t>
  </si>
  <si>
    <t>A03-Transferencias Corrientes</t>
  </si>
  <si>
    <t>A08-Programa de Vivienda</t>
  </si>
  <si>
    <t>C35023-TRANSFORMACIÓN PRODUCTIVA, INTERNACIONALIZACIÓN Y ACCIÓN CLÍMATICA / C. MARCO REGULATORIO PARA INVESTIGAR E INNOVAR</t>
  </si>
  <si>
    <t>C359911- CONVERGENCIA REGIONAL / B. ENTIDADES PÚBLICAS TERRITORIALES Y NACIONALES FORTALECIDAS</t>
  </si>
  <si>
    <t>C359912- CONVERGENCIA REGIONAL / B. ENTIDADES PÚBLICAS TERRITORIALES Y NACIONALES FORTALECIDAS</t>
  </si>
  <si>
    <t xml:space="preserve">EJECUCIÓN PRESUPUESTAL Agosto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</si>
</sst>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207645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398145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93345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15240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360045</xdr:colOff>
      <xdr:row>11</xdr:row>
      <xdr:rowOff>131445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36350925924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3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36351157409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3635173611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4">
        <item x="7"/>
        <item m="1" x="8"/>
        <item m="1" x="18"/>
        <item m="1" x="17"/>
        <item m="1" x="15"/>
        <item x="1"/>
        <item x="2"/>
        <item m="1" x="20"/>
        <item m="1" x="9"/>
        <item m="1" x="10"/>
        <item m="1" x="16"/>
        <item x="3"/>
        <item m="1" x="21"/>
        <item m="1" x="19"/>
        <item m="1" x="11"/>
        <item m="1" x="12"/>
        <item m="1" x="22"/>
        <item m="1" x="13"/>
        <item m="1" x="14"/>
        <item x="4"/>
        <item x="5"/>
        <item x="6"/>
        <item x="0"/>
        <item t="default"/>
      </items>
    </pivotField>
  </pivotFields>
  <rowFields count="1">
    <field x="24"/>
  </rowFields>
  <rowItems count="9">
    <i>
      <x/>
    </i>
    <i>
      <x v="5"/>
    </i>
    <i>
      <x v="6"/>
    </i>
    <i>
      <x v="11"/>
    </i>
    <i>
      <x v="19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127</v>
      </c>
      <c r="AD4" t="s">
        <v>128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129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130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131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132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135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124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125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126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133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134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B26" sqref="B26"/>
    </sheetView>
  </sheetViews>
  <sheetFormatPr baseColWidth="10" defaultColWidth="11.5546875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1" t="s">
        <v>207</v>
      </c>
      <c r="B2" s="121"/>
      <c r="C2" s="121"/>
      <c r="D2" s="121"/>
      <c r="E2" s="121"/>
      <c r="F2" s="121"/>
      <c r="G2" s="121"/>
      <c r="H2" s="81"/>
      <c r="I2" s="81"/>
      <c r="J2" s="81"/>
      <c r="K2" s="81"/>
      <c r="L2" s="81"/>
      <c r="M2" s="81"/>
    </row>
    <row r="3" spans="1:13" ht="24">
      <c r="A3" s="122" t="s">
        <v>123</v>
      </c>
      <c r="B3" s="122"/>
      <c r="C3" s="122"/>
      <c r="D3" s="122"/>
      <c r="E3" s="122"/>
      <c r="F3" s="122"/>
      <c r="G3" s="122"/>
    </row>
    <row r="4" spans="1:13" ht="43.5" customHeight="1">
      <c r="A4" s="83" t="s">
        <v>107</v>
      </c>
      <c r="B4" s="84" t="s">
        <v>109</v>
      </c>
      <c r="C4" s="84" t="s">
        <v>193</v>
      </c>
      <c r="D4" s="84" t="s">
        <v>194</v>
      </c>
      <c r="E4" s="84" t="s">
        <v>195</v>
      </c>
      <c r="F4" s="84" t="s">
        <v>196</v>
      </c>
      <c r="G4" s="85" t="s">
        <v>197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113</v>
      </c>
      <c r="F5" s="84" t="s">
        <v>114</v>
      </c>
      <c r="G5" s="85" t="s">
        <v>115</v>
      </c>
    </row>
    <row r="6" spans="1:13" ht="36">
      <c r="A6" s="88" t="s">
        <v>116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204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205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206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117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3" t="s">
        <v>118</v>
      </c>
      <c r="B11" s="122"/>
      <c r="C11" s="122"/>
      <c r="D11" s="122"/>
      <c r="E11" s="122"/>
      <c r="F11" s="122"/>
      <c r="G11" s="122"/>
    </row>
    <row r="12" spans="1:13" ht="31.5">
      <c r="A12" s="83" t="s">
        <v>119</v>
      </c>
      <c r="B12" s="84" t="s">
        <v>109</v>
      </c>
      <c r="C12" s="84" t="s">
        <v>193</v>
      </c>
      <c r="D12" s="84" t="s">
        <v>194</v>
      </c>
      <c r="E12" s="87" t="s">
        <v>110</v>
      </c>
      <c r="F12" s="84" t="s">
        <v>111</v>
      </c>
      <c r="G12" s="85" t="s">
        <v>112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113</v>
      </c>
      <c r="F13" s="84" t="s">
        <v>114</v>
      </c>
      <c r="G13" s="85" t="s">
        <v>115</v>
      </c>
    </row>
    <row r="14" spans="1:13" ht="24">
      <c r="A14" s="92" t="s">
        <v>120</v>
      </c>
      <c r="B14" s="108">
        <f>SUM(B15:B18)</f>
        <v>1599650570.3699999</v>
      </c>
      <c r="C14" s="108">
        <f>SUM(C15:C18)</f>
        <v>1599650570.3699999</v>
      </c>
      <c r="D14" s="108">
        <f>SUM(D15:D18)</f>
        <v>1599650570.3699999</v>
      </c>
      <c r="E14" s="108">
        <f>SUM(E15:E18)</f>
        <v>0</v>
      </c>
      <c r="F14" s="109">
        <f t="shared" ref="F14:F19" si="1">+C14/B14</f>
        <v>1</v>
      </c>
      <c r="G14" s="110">
        <f t="shared" ref="G14:G19" si="2">+D14/B14</f>
        <v>1</v>
      </c>
    </row>
    <row r="15" spans="1:13" ht="23.25">
      <c r="A15" s="93" t="s">
        <v>201</v>
      </c>
      <c r="B15" s="111">
        <f>GETPIVOTDATA("Suma de OBLIGACION",CRIS!A3,"CM - A","A01")</f>
        <v>9459510</v>
      </c>
      <c r="C15" s="111">
        <f>GETPIVOTDATA("Suma de ORDEN PAGO",CRIS!A4,"CM - A","A01")</f>
        <v>9459510</v>
      </c>
      <c r="D15" s="111">
        <f>GETPIVOTDATA("Suma de PAGOS",CRIS!A4,"CM - A","A01")</f>
        <v>9459510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200</v>
      </c>
      <c r="B16" s="111">
        <f>GETPIVOTDATA("Suma de OBLIGACION",CRIS!A4,"CM - A","A02")</f>
        <v>1292908542.99</v>
      </c>
      <c r="C16" s="111">
        <f>GETPIVOTDATA("Suma de ORDEN PAGO",CRIS!A5,"CM - A","A02")</f>
        <v>1292908542.99</v>
      </c>
      <c r="D16" s="111">
        <f>GETPIVOTDATA("Suma de PAGOS",CRIS!A5,"CM - A","A02")</f>
        <v>1292908542.99</v>
      </c>
      <c r="E16" s="101">
        <f>+B16-C16</f>
        <v>0</v>
      </c>
      <c r="F16" s="103">
        <f t="shared" ref="F16" si="3">+C16/B16</f>
        <v>1</v>
      </c>
      <c r="G16" s="107">
        <f t="shared" ref="G16" si="4">+D16/B16</f>
        <v>1</v>
      </c>
    </row>
    <row r="17" spans="1:7" ht="23.25">
      <c r="A17" s="93" t="s">
        <v>202</v>
      </c>
      <c r="B17" s="111">
        <f>GETPIVOTDATA("Suma de OBLIGACION",CRIS!A3,"CM - A","A03")</f>
        <v>291534717.38</v>
      </c>
      <c r="C17" s="111">
        <f>GETPIVOTDATA("Suma de ORDEN PAGO",CRIS!A4,"CM - A","A03")</f>
        <v>291534717.38</v>
      </c>
      <c r="D17" s="111">
        <f>GETPIVOTDATA("Suma de PAGOS",CRIS!A4,"CM - A","A03")</f>
        <v>291534717.38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4" thickBot="1">
      <c r="A18" s="93" t="s">
        <v>203</v>
      </c>
      <c r="B18" s="111">
        <f>GETPIVOTDATA("Suma de OBLIGACION",CRIS!A4,"CM - A","A08")</f>
        <v>5747800</v>
      </c>
      <c r="C18" s="111">
        <f>GETPIVOTDATA("Suma de ORDEN PAGO",CRIS!A4,"CM - A","A08")</f>
        <v>5747800</v>
      </c>
      <c r="D18" s="111">
        <f>GETPIVOTDATA("Suma de PAGOS",CRIS!A4,"CM - A","A08")</f>
        <v>5747800</v>
      </c>
      <c r="E18" s="101">
        <f>+B18-C18</f>
        <v>0</v>
      </c>
      <c r="F18" s="103">
        <f t="shared" si="1"/>
        <v>1</v>
      </c>
      <c r="G18" s="107">
        <f t="shared" si="2"/>
        <v>1</v>
      </c>
    </row>
    <row r="19" spans="1:7" ht="21" thickBot="1">
      <c r="A19" s="94" t="s">
        <v>121</v>
      </c>
      <c r="B19" s="112">
        <f>SUM(B15:B18)</f>
        <v>1599650570.3699999</v>
      </c>
      <c r="C19" s="112">
        <f>SUM(C15:C18)</f>
        <v>1599650570.3699999</v>
      </c>
      <c r="D19" s="112">
        <f>SUM(D15:D18)</f>
        <v>1599650570.3699999</v>
      </c>
      <c r="E19" s="112">
        <f>SUM(E15:E18)</f>
        <v>0</v>
      </c>
      <c r="F19" s="113">
        <f t="shared" si="1"/>
        <v>1</v>
      </c>
      <c r="G19" s="113">
        <f t="shared" si="2"/>
        <v>1</v>
      </c>
    </row>
    <row r="20" spans="1:7" ht="21" thickBot="1">
      <c r="A20" s="95"/>
      <c r="B20" s="114"/>
      <c r="C20" s="114"/>
      <c r="D20" s="114"/>
      <c r="E20" s="114"/>
      <c r="F20" s="115"/>
      <c r="G20" s="116"/>
    </row>
    <row r="21" spans="1:7" ht="21" thickBot="1">
      <c r="A21" s="94" t="s">
        <v>122</v>
      </c>
      <c r="B21" s="112">
        <f>+B19+B10</f>
        <v>15219264688.799999</v>
      </c>
      <c r="C21" s="112">
        <f>+C19+C10</f>
        <v>15219264688.799999</v>
      </c>
      <c r="D21" s="112">
        <f>+D19+D10</f>
        <v>15219264688.799999</v>
      </c>
      <c r="E21" s="112">
        <f>+E19+E10</f>
        <v>0</v>
      </c>
      <c r="F21" s="113">
        <f>+C21/B21</f>
        <v>1</v>
      </c>
      <c r="G21" s="113">
        <f>+D21/B21</f>
        <v>1</v>
      </c>
    </row>
    <row r="22" spans="1:7">
      <c r="B22" s="117"/>
      <c r="C22" s="117"/>
      <c r="D22" s="117"/>
      <c r="E22" s="117"/>
      <c r="F22" s="118"/>
      <c r="G22" s="118"/>
    </row>
    <row r="28" spans="1:7">
      <c r="F28" s="97"/>
    </row>
    <row r="29" spans="1:7">
      <c r="F29" s="98"/>
    </row>
  </sheetData>
  <sheetProtection algorithmName="SHA-512" hashValue="2BpZSl/OgZAaR9j4FhrTj2XdxA8xNGIR3XsicLzgndOLTHA4NHmGhQgOTktNkExvUyyXFNIJ3zu84ggrSDvsfQ==" saltValue="fwHP1JmGE90Y6Af9PqRrzQ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B17" sqref="B17"/>
    </sheetView>
  </sheetViews>
  <sheetFormatPr baseColWidth="10" defaultRowHeight="15"/>
  <cols>
    <col min="1" max="1" width="14" bestFit="1" customWidth="1"/>
    <col min="2" max="2" width="16.21875" bestFit="1" customWidth="1"/>
    <col min="3" max="3" width="16.77734375" bestFit="1" customWidth="1"/>
    <col min="4" max="4" width="12.2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145</v>
      </c>
      <c r="B4" s="13" t="s">
        <v>141</v>
      </c>
      <c r="C4" s="13" t="s">
        <v>191</v>
      </c>
      <c r="D4" s="13" t="s">
        <v>192</v>
      </c>
      <c r="H4" s="124">
        <f ca="1">TODAY()</f>
        <v>45908</v>
      </c>
      <c r="I4" s="124"/>
      <c r="J4" s="124"/>
      <c r="K4" t="str">
        <f ca="1">TEXT(H4,"mmmm")</f>
        <v>septiembre</v>
      </c>
    </row>
    <row r="5" spans="1:11">
      <c r="A5" s="120"/>
      <c r="B5" s="13"/>
      <c r="C5" s="13"/>
      <c r="D5" s="13"/>
      <c r="H5" t="s">
        <v>198</v>
      </c>
    </row>
    <row r="6" spans="1:11">
      <c r="A6" s="120" t="s">
        <v>130</v>
      </c>
      <c r="B6" s="13">
        <v>1292908542.99</v>
      </c>
      <c r="C6" s="13">
        <v>1292908542.99</v>
      </c>
      <c r="D6" s="13">
        <v>1292908542.99</v>
      </c>
      <c r="H6" t="s">
        <v>199</v>
      </c>
    </row>
    <row r="7" spans="1:11">
      <c r="A7" s="120" t="s">
        <v>131</v>
      </c>
      <c r="B7" s="13">
        <v>291534717.38</v>
      </c>
      <c r="C7" s="13">
        <v>291534717.38</v>
      </c>
      <c r="D7" s="13">
        <v>291534717.38</v>
      </c>
      <c r="H7" t="str">
        <f ca="1">CONCATENATE(H5," ",K4," ",H6)</f>
        <v xml:space="preserve">EJECUCIÓN PRESUPUESTAL  septiembre 2024 ( Millones) </v>
      </c>
    </row>
    <row r="8" spans="1:11">
      <c r="A8" s="120" t="s">
        <v>135</v>
      </c>
      <c r="B8" s="13">
        <v>5747800</v>
      </c>
      <c r="C8" s="13">
        <v>5747800</v>
      </c>
      <c r="D8" s="13">
        <v>5747800</v>
      </c>
    </row>
    <row r="9" spans="1:11">
      <c r="A9" s="120" t="s">
        <v>124</v>
      </c>
      <c r="B9" s="13">
        <v>28762658</v>
      </c>
      <c r="C9" s="13">
        <v>28762658</v>
      </c>
      <c r="D9" s="13">
        <v>28762658</v>
      </c>
    </row>
    <row r="10" spans="1:11">
      <c r="A10" s="120" t="s">
        <v>125</v>
      </c>
      <c r="B10" s="13">
        <v>11702947895.82</v>
      </c>
      <c r="C10" s="13">
        <v>11702947895.82</v>
      </c>
      <c r="D10" s="13">
        <v>11702947895.82</v>
      </c>
    </row>
    <row r="11" spans="1:11">
      <c r="A11" s="120" t="s">
        <v>126</v>
      </c>
      <c r="B11" s="13">
        <v>1887903564.6099999</v>
      </c>
      <c r="C11" s="13">
        <v>1887903564.6099999</v>
      </c>
      <c r="D11" s="13">
        <v>1887903564.6099999</v>
      </c>
    </row>
    <row r="12" spans="1:11">
      <c r="A12" s="120" t="s">
        <v>129</v>
      </c>
      <c r="B12" s="13">
        <v>9459510</v>
      </c>
      <c r="C12" s="13">
        <v>9459510</v>
      </c>
      <c r="D12" s="13">
        <v>9459510</v>
      </c>
    </row>
    <row r="13" spans="1:11">
      <c r="A13" s="120" t="s">
        <v>140</v>
      </c>
      <c r="B13" s="13">
        <v>15219264688.799999</v>
      </c>
      <c r="C13" s="13">
        <v>15219264688.799999</v>
      </c>
      <c r="D13" s="13">
        <v>15219264688.799999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H1" zoomScale="80" zoomScaleNormal="80" workbookViewId="0">
      <pane ySplit="1" topLeftCell="A2" activePane="bottomLeft" state="frozen"/>
      <selection activeCell="B1" sqref="B1"/>
      <selection pane="bottomLeft" activeCell="U7" sqref="U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</cols>
  <sheetData>
    <row r="1" spans="1:28" ht="47.25">
      <c r="A1" s="22" t="s">
        <v>136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185</v>
      </c>
      <c r="H1" s="22" t="s">
        <v>12</v>
      </c>
      <c r="I1" s="22" t="s">
        <v>13</v>
      </c>
      <c r="J1" s="22" t="s">
        <v>186</v>
      </c>
      <c r="K1" s="22" t="s">
        <v>15</v>
      </c>
      <c r="L1" s="22" t="s">
        <v>189</v>
      </c>
      <c r="M1" s="22" t="s">
        <v>190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187</v>
      </c>
      <c r="S1" s="22" t="s">
        <v>188</v>
      </c>
      <c r="T1" s="22" t="s">
        <v>30</v>
      </c>
      <c r="U1" s="22" t="s">
        <v>31</v>
      </c>
      <c r="V1" s="22" t="s">
        <v>32</v>
      </c>
      <c r="W1" s="22" t="s">
        <v>148</v>
      </c>
      <c r="X1" s="22" t="s">
        <v>147</v>
      </c>
      <c r="Y1" s="22" t="s">
        <v>146</v>
      </c>
      <c r="Z1" s="15" t="s">
        <v>144</v>
      </c>
    </row>
    <row r="2" spans="1:28" ht="22.5">
      <c r="A2" s="16" t="s">
        <v>137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  <c r="AB2" t="s">
        <v>129</v>
      </c>
    </row>
    <row r="3" spans="1:28" ht="33.75">
      <c r="A3" s="16" t="s">
        <v>137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Row],[CTA]]),CONCATENATE(Super[[#This Row],[TIPO]],Super[[#This Row],[CTA]]))</f>
        <v>A02</v>
      </c>
      <c r="AB3" t="s">
        <v>130</v>
      </c>
    </row>
    <row r="4" spans="1:28" ht="33.75">
      <c r="A4" s="16" t="s">
        <v>137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Row],[CTA]]))</f>
        <v>A03</v>
      </c>
      <c r="AB4" t="s">
        <v>131</v>
      </c>
    </row>
    <row r="5" spans="1:28" ht="56.25">
      <c r="A5" s="16" t="s">
        <v>137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Row],[CTA]]))</f>
        <v>A03</v>
      </c>
      <c r="AB5" t="s">
        <v>131</v>
      </c>
    </row>
    <row r="6" spans="1:28" ht="22.5">
      <c r="A6" s="16" t="s">
        <v>137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Row],[CTA]]),CONCATENATE(Super[[#This Row],[TIPO]],Super[[#This Row],[CTA]]))</f>
        <v>A08</v>
      </c>
      <c r="AB6" t="s">
        <v>135</v>
      </c>
    </row>
    <row r="7" spans="1:28" ht="112.5">
      <c r="A7" s="16" t="s">
        <v>137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124</v>
      </c>
    </row>
    <row r="8" spans="1:28" ht="78.75">
      <c r="A8" s="16" t="s">
        <v>137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125</v>
      </c>
    </row>
    <row r="9" spans="1:28" ht="78.75">
      <c r="A9" s="16" t="s">
        <v>137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126</v>
      </c>
    </row>
    <row r="10" spans="1:28">
      <c r="A10" s="16" t="s">
        <v>137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137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137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137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137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137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137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137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137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137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137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137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137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137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137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138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138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138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138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138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138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138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138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138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138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138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138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138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138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138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138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138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138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138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138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138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138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138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139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139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139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139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139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139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139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139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139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139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139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139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139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139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139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139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139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139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139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139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139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139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139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139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142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142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142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142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142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142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142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142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142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142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142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142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142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142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142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142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142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142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142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142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142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142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143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143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143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143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143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143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143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143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143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143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143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143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143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143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143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143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143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143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143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143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143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143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143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149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149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149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149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149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149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149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149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149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149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149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149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149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149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149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149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149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149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149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149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149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149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149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150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150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150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150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150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150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150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150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150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150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150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150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150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150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150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150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150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150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150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150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150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150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150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151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151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151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151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151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151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151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151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151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151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151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151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151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151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151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151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151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151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151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151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151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151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151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152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152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152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152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152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152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152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152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152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152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152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152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152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152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152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152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152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152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152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152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152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152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152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153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153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153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153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153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153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153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153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153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153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153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153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153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153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153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153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153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153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153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153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153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153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153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154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154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154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154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154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154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154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154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154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154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154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154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154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154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154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154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154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154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154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154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154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154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154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155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155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155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155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155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155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155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155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155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155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155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155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155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155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155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155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155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155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155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155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155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155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155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4" bestFit="1" customWidth="1"/>
    <col min="2" max="2" width="10" bestFit="1" customWidth="1"/>
    <col min="3" max="3" width="10.5546875" bestFit="1" customWidth="1"/>
    <col min="4" max="4" width="11.6640625" customWidth="1"/>
    <col min="5" max="5" width="10.33203125" customWidth="1"/>
    <col min="6" max="6" width="14" bestFit="1" customWidth="1"/>
    <col min="7" max="7" width="16.21875" bestFit="1" customWidth="1"/>
    <col min="8" max="10" width="11.5546875" customWidth="1"/>
    <col min="11" max="11" width="14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156</v>
      </c>
      <c r="B2" s="125"/>
      <c r="C2" s="125"/>
      <c r="D2" s="125"/>
      <c r="E2" s="125"/>
      <c r="F2" s="125"/>
      <c r="G2" s="125"/>
      <c r="H2" s="125"/>
      <c r="I2" s="12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145</v>
      </c>
      <c r="D3" t="s">
        <v>29</v>
      </c>
      <c r="F3" s="78" t="s">
        <v>145</v>
      </c>
      <c r="G3" t="s">
        <v>141</v>
      </c>
      <c r="I3" t="s">
        <v>175</v>
      </c>
      <c r="K3" s="78" t="s">
        <v>145</v>
      </c>
      <c r="P3" t="s">
        <v>108</v>
      </c>
      <c r="Q3" t="s">
        <v>177</v>
      </c>
    </row>
    <row r="4" spans="1:18">
      <c r="A4" s="79" t="s">
        <v>137</v>
      </c>
      <c r="C4" t="s">
        <v>137</v>
      </c>
      <c r="D4" s="13">
        <f t="shared" ref="D4:D15" si="0">B4</f>
        <v>0</v>
      </c>
      <c r="F4" s="79" t="s">
        <v>137</v>
      </c>
      <c r="G4" s="13"/>
      <c r="H4" t="s">
        <v>137</v>
      </c>
      <c r="I4" s="13">
        <f t="shared" ref="I4:I15" si="1">G4</f>
        <v>0</v>
      </c>
      <c r="J4" s="13"/>
      <c r="K4" s="79" t="s">
        <v>137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138</v>
      </c>
      <c r="C5" t="s">
        <v>138</v>
      </c>
      <c r="D5" s="13">
        <f t="shared" si="0"/>
        <v>0</v>
      </c>
      <c r="F5" s="79" t="s">
        <v>138</v>
      </c>
      <c r="G5" s="13"/>
      <c r="H5" t="s">
        <v>138</v>
      </c>
      <c r="I5" s="13">
        <f t="shared" si="1"/>
        <v>0</v>
      </c>
      <c r="J5" s="13"/>
      <c r="K5" s="79" t="s">
        <v>138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139</v>
      </c>
      <c r="C6" t="s">
        <v>139</v>
      </c>
      <c r="D6" s="13">
        <f t="shared" si="0"/>
        <v>0</v>
      </c>
      <c r="F6" s="79" t="s">
        <v>139</v>
      </c>
      <c r="G6" s="13"/>
      <c r="H6" t="s">
        <v>139</v>
      </c>
      <c r="I6" s="13">
        <f t="shared" si="1"/>
        <v>0</v>
      </c>
      <c r="J6" s="13"/>
      <c r="K6" s="79" t="s">
        <v>139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142</v>
      </c>
      <c r="C7" t="s">
        <v>142</v>
      </c>
      <c r="D7" s="13">
        <f t="shared" si="0"/>
        <v>0</v>
      </c>
      <c r="F7" s="79" t="s">
        <v>142</v>
      </c>
      <c r="G7" s="13"/>
      <c r="H7" t="s">
        <v>142</v>
      </c>
      <c r="I7" s="13">
        <f t="shared" si="1"/>
        <v>0</v>
      </c>
      <c r="J7" s="13"/>
      <c r="K7" s="79" t="s">
        <v>142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143</v>
      </c>
      <c r="C8" t="s">
        <v>143</v>
      </c>
      <c r="D8" s="13">
        <f t="shared" si="0"/>
        <v>0</v>
      </c>
      <c r="F8" s="79" t="s">
        <v>143</v>
      </c>
      <c r="G8" s="13"/>
      <c r="H8" t="s">
        <v>143</v>
      </c>
      <c r="I8" s="13">
        <f t="shared" si="1"/>
        <v>0</v>
      </c>
      <c r="J8" s="13"/>
      <c r="K8" s="79" t="s">
        <v>143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149</v>
      </c>
      <c r="C9" t="s">
        <v>149</v>
      </c>
      <c r="D9" s="13">
        <f t="shared" si="0"/>
        <v>0</v>
      </c>
      <c r="F9" s="79" t="s">
        <v>149</v>
      </c>
      <c r="G9" s="13"/>
      <c r="H9" t="s">
        <v>149</v>
      </c>
      <c r="I9" s="13">
        <f t="shared" si="1"/>
        <v>0</v>
      </c>
      <c r="J9" s="13"/>
      <c r="K9" s="79" t="s">
        <v>149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150</v>
      </c>
      <c r="C10" t="s">
        <v>150</v>
      </c>
      <c r="D10" s="13">
        <f t="shared" si="0"/>
        <v>0</v>
      </c>
      <c r="F10" s="79" t="s">
        <v>150</v>
      </c>
      <c r="G10" s="13"/>
      <c r="H10" t="s">
        <v>150</v>
      </c>
      <c r="I10" s="13">
        <f t="shared" si="1"/>
        <v>0</v>
      </c>
      <c r="J10" s="13"/>
      <c r="K10" s="79" t="s">
        <v>150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151</v>
      </c>
      <c r="C11" t="s">
        <v>151</v>
      </c>
      <c r="D11" s="13">
        <f t="shared" si="0"/>
        <v>0</v>
      </c>
      <c r="F11" s="79" t="s">
        <v>151</v>
      </c>
      <c r="G11" s="13"/>
      <c r="H11" t="s">
        <v>151</v>
      </c>
      <c r="I11" s="13">
        <f t="shared" si="1"/>
        <v>0</v>
      </c>
      <c r="J11" s="13"/>
      <c r="K11" s="79" t="s">
        <v>151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152</v>
      </c>
      <c r="C12" t="s">
        <v>152</v>
      </c>
      <c r="D12" s="13">
        <f t="shared" si="0"/>
        <v>0</v>
      </c>
      <c r="F12" s="79" t="s">
        <v>152</v>
      </c>
      <c r="G12" s="13"/>
      <c r="H12" t="s">
        <v>152</v>
      </c>
      <c r="I12" s="13">
        <f t="shared" si="1"/>
        <v>0</v>
      </c>
      <c r="J12" s="13"/>
      <c r="K12" s="79" t="s">
        <v>152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153</v>
      </c>
      <c r="C13" t="s">
        <v>153</v>
      </c>
      <c r="D13" s="13">
        <f t="shared" si="0"/>
        <v>0</v>
      </c>
      <c r="F13" s="79" t="s">
        <v>153</v>
      </c>
      <c r="G13" s="13"/>
      <c r="H13" t="s">
        <v>153</v>
      </c>
      <c r="I13" s="13">
        <f t="shared" si="1"/>
        <v>0</v>
      </c>
      <c r="J13" s="13"/>
      <c r="K13" s="79" t="s">
        <v>153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154</v>
      </c>
      <c r="C14" t="s">
        <v>154</v>
      </c>
      <c r="D14" s="13">
        <f t="shared" si="0"/>
        <v>0</v>
      </c>
      <c r="F14" s="79" t="s">
        <v>154</v>
      </c>
      <c r="G14" s="13"/>
      <c r="H14" t="s">
        <v>154</v>
      </c>
      <c r="I14" s="13">
        <f t="shared" si="1"/>
        <v>0</v>
      </c>
      <c r="J14" s="13"/>
      <c r="K14" s="79" t="s">
        <v>154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155</v>
      </c>
      <c r="C15" t="s">
        <v>155</v>
      </c>
      <c r="D15" s="13">
        <f t="shared" si="0"/>
        <v>0</v>
      </c>
      <c r="F15" s="79" t="s">
        <v>155</v>
      </c>
      <c r="G15" s="13"/>
      <c r="H15" t="s">
        <v>155</v>
      </c>
      <c r="I15" s="13">
        <f t="shared" si="1"/>
        <v>0</v>
      </c>
      <c r="J15" s="13"/>
      <c r="K15" s="79" t="s">
        <v>155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173</v>
      </c>
      <c r="F16" s="79" t="s">
        <v>173</v>
      </c>
      <c r="G16" s="13"/>
      <c r="K16" s="79" t="s">
        <v>173</v>
      </c>
      <c r="M16" s="13"/>
    </row>
    <row r="17" spans="1:18">
      <c r="A17" s="79" t="s">
        <v>140</v>
      </c>
      <c r="F17" s="79" t="s">
        <v>140</v>
      </c>
      <c r="K17" s="79" t="s">
        <v>140</v>
      </c>
    </row>
    <row r="21" spans="1:18">
      <c r="A21" s="125" t="s">
        <v>176</v>
      </c>
      <c r="B21" s="125"/>
      <c r="C21" s="125"/>
      <c r="D21" s="125"/>
      <c r="E21" s="125"/>
      <c r="F21" s="125"/>
      <c r="G21" s="125"/>
      <c r="H21" s="125"/>
      <c r="I21" s="12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145</v>
      </c>
      <c r="F22" s="78" t="s">
        <v>145</v>
      </c>
      <c r="G22" t="s">
        <v>141</v>
      </c>
      <c r="K22" s="78" t="s">
        <v>145</v>
      </c>
      <c r="P22" t="s">
        <v>108</v>
      </c>
      <c r="Q22" t="s">
        <v>177</v>
      </c>
    </row>
    <row r="23" spans="1:18">
      <c r="A23" s="79" t="s">
        <v>137</v>
      </c>
      <c r="C23" t="str">
        <f t="shared" ref="C23:C34" si="6">A23</f>
        <v>Enero</v>
      </c>
      <c r="D23" s="13">
        <f t="shared" ref="D23:D34" si="7">B23</f>
        <v>0</v>
      </c>
      <c r="F23" s="79" t="s">
        <v>137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137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138</v>
      </c>
      <c r="C24" t="str">
        <f t="shared" si="6"/>
        <v>Febrero</v>
      </c>
      <c r="D24" s="13">
        <f t="shared" si="7"/>
        <v>0</v>
      </c>
      <c r="F24" s="79" t="s">
        <v>138</v>
      </c>
      <c r="G24" s="13"/>
      <c r="H24" t="str">
        <f t="shared" si="8"/>
        <v>Febrero</v>
      </c>
      <c r="I24" s="13">
        <f t="shared" si="9"/>
        <v>0</v>
      </c>
      <c r="K24" s="79" t="s">
        <v>138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139</v>
      </c>
      <c r="C25" t="str">
        <f t="shared" si="6"/>
        <v>Marzo</v>
      </c>
      <c r="D25" s="13">
        <f t="shared" si="7"/>
        <v>0</v>
      </c>
      <c r="F25" s="79" t="s">
        <v>139</v>
      </c>
      <c r="G25" s="13"/>
      <c r="H25" t="str">
        <f t="shared" si="8"/>
        <v>Marzo</v>
      </c>
      <c r="I25" s="13">
        <f t="shared" si="9"/>
        <v>0</v>
      </c>
      <c r="K25" s="79" t="s">
        <v>139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142</v>
      </c>
      <c r="C26" t="str">
        <f t="shared" si="6"/>
        <v>Abril</v>
      </c>
      <c r="D26" s="13">
        <f t="shared" si="7"/>
        <v>0</v>
      </c>
      <c r="F26" s="79" t="s">
        <v>142</v>
      </c>
      <c r="G26" s="13"/>
      <c r="H26" t="str">
        <f t="shared" si="8"/>
        <v>Abril</v>
      </c>
      <c r="I26" s="13">
        <f t="shared" si="9"/>
        <v>0</v>
      </c>
      <c r="K26" s="79" t="s">
        <v>142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143</v>
      </c>
      <c r="C27" t="str">
        <f t="shared" si="6"/>
        <v>Mayo</v>
      </c>
      <c r="D27" s="13">
        <f t="shared" si="7"/>
        <v>0</v>
      </c>
      <c r="F27" s="79" t="s">
        <v>143</v>
      </c>
      <c r="G27" s="13"/>
      <c r="H27" t="str">
        <f t="shared" si="8"/>
        <v>Mayo</v>
      </c>
      <c r="I27" s="13">
        <f t="shared" si="9"/>
        <v>0</v>
      </c>
      <c r="K27" s="79" t="s">
        <v>143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149</v>
      </c>
      <c r="C28" t="str">
        <f t="shared" si="6"/>
        <v>Junio</v>
      </c>
      <c r="D28" s="13">
        <f t="shared" si="7"/>
        <v>0</v>
      </c>
      <c r="F28" s="79" t="s">
        <v>149</v>
      </c>
      <c r="G28" s="13"/>
      <c r="H28" t="str">
        <f t="shared" si="8"/>
        <v>Junio</v>
      </c>
      <c r="I28" s="13">
        <f t="shared" si="9"/>
        <v>0</v>
      </c>
      <c r="K28" s="79" t="s">
        <v>149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150</v>
      </c>
      <c r="C29" t="str">
        <f t="shared" si="6"/>
        <v>Julio</v>
      </c>
      <c r="D29" s="13">
        <f t="shared" si="7"/>
        <v>0</v>
      </c>
      <c r="F29" s="79" t="s">
        <v>150</v>
      </c>
      <c r="G29" s="13"/>
      <c r="H29" t="str">
        <f t="shared" si="8"/>
        <v>Julio</v>
      </c>
      <c r="I29" s="13">
        <f t="shared" si="9"/>
        <v>0</v>
      </c>
      <c r="K29" s="79" t="s">
        <v>150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151</v>
      </c>
      <c r="C30" t="str">
        <f t="shared" si="6"/>
        <v>Agosto</v>
      </c>
      <c r="D30" s="13">
        <f t="shared" si="7"/>
        <v>0</v>
      </c>
      <c r="F30" s="79" t="s">
        <v>151</v>
      </c>
      <c r="G30" s="13"/>
      <c r="H30" t="str">
        <f t="shared" si="8"/>
        <v>Agosto</v>
      </c>
      <c r="I30" s="13">
        <f t="shared" si="9"/>
        <v>0</v>
      </c>
      <c r="K30" s="79" t="s">
        <v>151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152</v>
      </c>
      <c r="C31" t="str">
        <f t="shared" si="6"/>
        <v>Septiembre</v>
      </c>
      <c r="D31" s="13">
        <f t="shared" si="7"/>
        <v>0</v>
      </c>
      <c r="F31" s="79" t="s">
        <v>152</v>
      </c>
      <c r="G31" s="13"/>
      <c r="H31" t="str">
        <f t="shared" si="8"/>
        <v>Septiembre</v>
      </c>
      <c r="I31" s="13">
        <f t="shared" si="9"/>
        <v>0</v>
      </c>
      <c r="K31" s="79" t="s">
        <v>152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153</v>
      </c>
      <c r="C32" t="str">
        <f t="shared" si="6"/>
        <v>Octubre</v>
      </c>
      <c r="D32" s="13">
        <f t="shared" si="7"/>
        <v>0</v>
      </c>
      <c r="F32" s="79" t="s">
        <v>153</v>
      </c>
      <c r="G32" s="13"/>
      <c r="H32" t="str">
        <f t="shared" si="8"/>
        <v>Octubre</v>
      </c>
      <c r="I32" s="13">
        <f t="shared" si="9"/>
        <v>0</v>
      </c>
      <c r="K32" s="79" t="s">
        <v>153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154</v>
      </c>
      <c r="C33" t="str">
        <f t="shared" si="6"/>
        <v>Noviembre</v>
      </c>
      <c r="D33" s="13">
        <f t="shared" si="7"/>
        <v>0</v>
      </c>
      <c r="F33" s="79" t="s">
        <v>154</v>
      </c>
      <c r="G33" s="13"/>
      <c r="H33" t="str">
        <f t="shared" si="8"/>
        <v>Noviembre</v>
      </c>
      <c r="I33" s="13">
        <f t="shared" si="9"/>
        <v>0</v>
      </c>
      <c r="K33" s="79" t="s">
        <v>154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155</v>
      </c>
      <c r="C34" t="str">
        <f t="shared" si="6"/>
        <v>Diciembre</v>
      </c>
      <c r="D34" s="13">
        <f t="shared" si="7"/>
        <v>0</v>
      </c>
      <c r="F34" s="79" t="s">
        <v>155</v>
      </c>
      <c r="G34" s="13"/>
      <c r="H34" t="str">
        <f t="shared" si="8"/>
        <v>Diciembre</v>
      </c>
      <c r="I34" s="13">
        <f t="shared" si="9"/>
        <v>0</v>
      </c>
      <c r="K34" s="79" t="s">
        <v>155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173</v>
      </c>
      <c r="F35" s="79" t="s">
        <v>173</v>
      </c>
      <c r="G35" s="13"/>
      <c r="K35" s="79" t="s">
        <v>173</v>
      </c>
      <c r="M35" s="13"/>
    </row>
    <row r="36" spans="1:18">
      <c r="A36" s="79" t="s">
        <v>140</v>
      </c>
      <c r="F36" s="79" t="s">
        <v>140</v>
      </c>
      <c r="K36" s="79" t="s">
        <v>140</v>
      </c>
    </row>
    <row r="39" spans="1:18">
      <c r="B39" s="126" t="s">
        <v>169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8" t="s">
        <v>136</v>
      </c>
      <c r="C41" t="s">
        <v>178</v>
      </c>
      <c r="G41">
        <f>D41</f>
        <v>0</v>
      </c>
      <c r="H41">
        <f>E41</f>
        <v>0</v>
      </c>
    </row>
    <row r="42" spans="1:18">
      <c r="B42" t="s">
        <v>137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138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139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142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143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149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150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151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152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153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154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155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173</v>
      </c>
      <c r="C54" s="13"/>
    </row>
    <row r="55" spans="2:8">
      <c r="B55" t="s">
        <v>140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7773437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145</v>
      </c>
    </row>
    <row r="4" spans="1:1">
      <c r="A4" s="79" t="s">
        <v>137</v>
      </c>
    </row>
    <row r="5" spans="1:1">
      <c r="A5" s="80" t="s">
        <v>174</v>
      </c>
    </row>
    <row r="6" spans="1:1">
      <c r="A6" s="79" t="s">
        <v>138</v>
      </c>
    </row>
    <row r="7" spans="1:1">
      <c r="A7" s="80" t="s">
        <v>174</v>
      </c>
    </row>
    <row r="8" spans="1:1">
      <c r="A8" s="79" t="s">
        <v>139</v>
      </c>
    </row>
    <row r="9" spans="1:1">
      <c r="A9" s="80" t="s">
        <v>174</v>
      </c>
    </row>
    <row r="10" spans="1:1">
      <c r="A10" s="79" t="s">
        <v>142</v>
      </c>
    </row>
    <row r="11" spans="1:1">
      <c r="A11" s="80" t="s">
        <v>174</v>
      </c>
    </row>
    <row r="12" spans="1:1">
      <c r="A12" s="79" t="s">
        <v>143</v>
      </c>
    </row>
    <row r="13" spans="1:1">
      <c r="A13" s="80" t="s">
        <v>174</v>
      </c>
    </row>
    <row r="14" spans="1:1">
      <c r="A14" s="79" t="s">
        <v>149</v>
      </c>
    </row>
    <row r="15" spans="1:1">
      <c r="A15" s="80" t="s">
        <v>174</v>
      </c>
    </row>
    <row r="16" spans="1:1">
      <c r="A16" s="79" t="s">
        <v>150</v>
      </c>
    </row>
    <row r="17" spans="1:1">
      <c r="A17" s="80" t="s">
        <v>174</v>
      </c>
    </row>
    <row r="18" spans="1:1">
      <c r="A18" s="79" t="s">
        <v>151</v>
      </c>
    </row>
    <row r="19" spans="1:1">
      <c r="A19" s="80" t="s">
        <v>174</v>
      </c>
    </row>
    <row r="20" spans="1:1">
      <c r="A20" s="79" t="s">
        <v>152</v>
      </c>
    </row>
    <row r="21" spans="1:1">
      <c r="A21" s="80" t="s">
        <v>174</v>
      </c>
    </row>
    <row r="22" spans="1:1">
      <c r="A22" s="79" t="s">
        <v>153</v>
      </c>
    </row>
    <row r="23" spans="1:1">
      <c r="A23" s="80" t="s">
        <v>174</v>
      </c>
    </row>
    <row r="24" spans="1:1">
      <c r="A24" s="79" t="s">
        <v>154</v>
      </c>
    </row>
    <row r="25" spans="1:1">
      <c r="A25" s="80" t="s">
        <v>174</v>
      </c>
    </row>
    <row r="26" spans="1:1">
      <c r="A26" s="79" t="s">
        <v>155</v>
      </c>
    </row>
    <row r="27" spans="1:1">
      <c r="A27" s="80" t="s">
        <v>174</v>
      </c>
    </row>
    <row r="28" spans="1:1">
      <c r="A28" s="7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156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157</v>
      </c>
      <c r="B3" s="31" t="s">
        <v>158</v>
      </c>
      <c r="C3" s="32" t="s">
        <v>137</v>
      </c>
      <c r="D3" s="32" t="s">
        <v>138</v>
      </c>
      <c r="E3" s="32" t="s">
        <v>139</v>
      </c>
      <c r="F3" s="32" t="s">
        <v>142</v>
      </c>
      <c r="G3" s="32" t="s">
        <v>143</v>
      </c>
      <c r="H3" s="33" t="s">
        <v>149</v>
      </c>
      <c r="I3" s="32" t="s">
        <v>150</v>
      </c>
      <c r="J3" s="32" t="s">
        <v>151</v>
      </c>
      <c r="K3" s="32" t="s">
        <v>152</v>
      </c>
      <c r="L3" s="32" t="s">
        <v>153</v>
      </c>
      <c r="M3" s="32" t="s">
        <v>154</v>
      </c>
      <c r="N3" s="32" t="s">
        <v>155</v>
      </c>
      <c r="O3" s="32" t="s">
        <v>137</v>
      </c>
      <c r="P3" s="32" t="s">
        <v>138</v>
      </c>
      <c r="Q3" s="32" t="s">
        <v>139</v>
      </c>
      <c r="R3" s="32" t="s">
        <v>142</v>
      </c>
      <c r="S3" s="32" t="s">
        <v>143</v>
      </c>
      <c r="T3" s="33" t="s">
        <v>149</v>
      </c>
      <c r="U3" s="32" t="s">
        <v>150</v>
      </c>
      <c r="V3" s="32" t="s">
        <v>151</v>
      </c>
      <c r="W3" s="32" t="s">
        <v>152</v>
      </c>
      <c r="X3" s="32" t="s">
        <v>153</v>
      </c>
      <c r="Y3" s="32" t="s">
        <v>154</v>
      </c>
      <c r="Z3" s="32" t="s">
        <v>155</v>
      </c>
    </row>
    <row r="4" spans="1:26" ht="15.75">
      <c r="A4" s="34" t="s">
        <v>159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160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161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162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163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164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165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166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167</v>
      </c>
      <c r="B12" s="31" t="s">
        <v>158</v>
      </c>
      <c r="C12" s="32" t="s">
        <v>137</v>
      </c>
      <c r="D12" s="32" t="s">
        <v>138</v>
      </c>
      <c r="E12" s="32" t="s">
        <v>139</v>
      </c>
      <c r="F12" s="32" t="s">
        <v>142</v>
      </c>
      <c r="G12" s="32" t="s">
        <v>143</v>
      </c>
      <c r="H12" s="33" t="s">
        <v>149</v>
      </c>
      <c r="I12" s="32" t="s">
        <v>150</v>
      </c>
      <c r="J12" s="32" t="s">
        <v>151</v>
      </c>
      <c r="K12" s="32" t="s">
        <v>152</v>
      </c>
      <c r="L12" s="32" t="s">
        <v>153</v>
      </c>
      <c r="M12" s="32" t="s">
        <v>154</v>
      </c>
      <c r="N12" s="32" t="s">
        <v>155</v>
      </c>
      <c r="O12" s="32" t="s">
        <v>137</v>
      </c>
      <c r="P12" s="32" t="s">
        <v>138</v>
      </c>
      <c r="Q12" s="32" t="s">
        <v>139</v>
      </c>
      <c r="R12" s="32" t="s">
        <v>142</v>
      </c>
      <c r="S12" s="32" t="s">
        <v>143</v>
      </c>
      <c r="T12" s="33" t="s">
        <v>149</v>
      </c>
      <c r="U12" s="32" t="s">
        <v>150</v>
      </c>
      <c r="V12" s="32" t="s">
        <v>151</v>
      </c>
      <c r="W12" s="32" t="s">
        <v>152</v>
      </c>
      <c r="X12" s="32" t="s">
        <v>153</v>
      </c>
      <c r="Y12" s="32" t="s">
        <v>154</v>
      </c>
      <c r="Z12" s="32" t="s">
        <v>155</v>
      </c>
    </row>
    <row r="13" spans="1:26" ht="15.75">
      <c r="A13" s="34" t="s">
        <v>159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160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161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162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163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164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168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166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169</v>
      </c>
      <c r="B21" s="31" t="s">
        <v>158</v>
      </c>
      <c r="C21" s="32" t="s">
        <v>137</v>
      </c>
      <c r="D21" s="32" t="s">
        <v>138</v>
      </c>
      <c r="E21" s="32" t="s">
        <v>139</v>
      </c>
      <c r="F21" s="32" t="s">
        <v>142</v>
      </c>
      <c r="G21" s="32" t="s">
        <v>143</v>
      </c>
      <c r="H21" s="33" t="s">
        <v>149</v>
      </c>
      <c r="I21" s="32" t="s">
        <v>150</v>
      </c>
      <c r="J21" s="32" t="s">
        <v>151</v>
      </c>
      <c r="K21" s="32" t="s">
        <v>152</v>
      </c>
      <c r="L21" s="32" t="s">
        <v>153</v>
      </c>
      <c r="M21" s="32" t="s">
        <v>154</v>
      </c>
      <c r="N21" s="32" t="s">
        <v>155</v>
      </c>
      <c r="O21" s="32" t="s">
        <v>137</v>
      </c>
      <c r="P21" s="32" t="s">
        <v>138</v>
      </c>
      <c r="Q21" s="32" t="s">
        <v>139</v>
      </c>
      <c r="R21" s="32" t="s">
        <v>142</v>
      </c>
      <c r="S21" s="32" t="s">
        <v>143</v>
      </c>
      <c r="T21" s="33" t="s">
        <v>149</v>
      </c>
      <c r="U21" s="32" t="s">
        <v>150</v>
      </c>
      <c r="V21" s="32" t="s">
        <v>151</v>
      </c>
      <c r="W21" s="32" t="s">
        <v>152</v>
      </c>
      <c r="X21" s="32" t="s">
        <v>153</v>
      </c>
      <c r="Y21" s="32" t="s">
        <v>154</v>
      </c>
      <c r="Z21" s="32" t="s">
        <v>155</v>
      </c>
    </row>
    <row r="22" spans="1:26" ht="15.75">
      <c r="A22" s="34" t="s">
        <v>159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160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161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162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163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164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168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166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156</v>
      </c>
      <c r="B31" s="31" t="s">
        <v>158</v>
      </c>
      <c r="C31" s="31" t="s">
        <v>137</v>
      </c>
      <c r="D31" s="31" t="s">
        <v>138</v>
      </c>
      <c r="E31" s="31" t="s">
        <v>139</v>
      </c>
      <c r="F31" s="31" t="s">
        <v>142</v>
      </c>
      <c r="G31" s="31" t="s">
        <v>143</v>
      </c>
      <c r="H31" s="31" t="s">
        <v>149</v>
      </c>
      <c r="I31" s="31" t="s">
        <v>150</v>
      </c>
      <c r="J31" s="31" t="s">
        <v>151</v>
      </c>
      <c r="K31" s="31" t="s">
        <v>152</v>
      </c>
      <c r="L31" s="31" t="s">
        <v>153</v>
      </c>
      <c r="M31" s="31" t="s">
        <v>154</v>
      </c>
      <c r="N31" s="31" t="s">
        <v>155</v>
      </c>
      <c r="O31" s="50" t="s">
        <v>137</v>
      </c>
      <c r="P31" s="50" t="s">
        <v>138</v>
      </c>
      <c r="Q31" s="50" t="s">
        <v>139</v>
      </c>
      <c r="R31" s="50" t="s">
        <v>142</v>
      </c>
      <c r="S31" s="50" t="s">
        <v>143</v>
      </c>
      <c r="T31" s="50" t="s">
        <v>149</v>
      </c>
      <c r="U31" s="50" t="s">
        <v>150</v>
      </c>
      <c r="V31" s="50" t="s">
        <v>151</v>
      </c>
      <c r="W31" s="50" t="s">
        <v>152</v>
      </c>
      <c r="X31" s="50" t="s">
        <v>153</v>
      </c>
      <c r="Y31" s="50" t="s">
        <v>154</v>
      </c>
      <c r="Z31" s="50" t="s">
        <v>155</v>
      </c>
    </row>
    <row r="32" spans="1:26" ht="15.75">
      <c r="A32" s="34" t="s">
        <v>159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160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161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162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163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164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165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166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167</v>
      </c>
      <c r="B40" s="31" t="s">
        <v>158</v>
      </c>
      <c r="C40" s="32" t="s">
        <v>137</v>
      </c>
      <c r="D40" s="32" t="s">
        <v>138</v>
      </c>
      <c r="E40" s="32" t="s">
        <v>139</v>
      </c>
      <c r="F40" s="32" t="s">
        <v>142</v>
      </c>
      <c r="G40" s="32" t="s">
        <v>143</v>
      </c>
      <c r="H40" s="32" t="s">
        <v>149</v>
      </c>
      <c r="I40" s="32" t="s">
        <v>150</v>
      </c>
      <c r="J40" s="32" t="s">
        <v>151</v>
      </c>
      <c r="K40" s="32" t="s">
        <v>152</v>
      </c>
      <c r="L40" s="32" t="s">
        <v>153</v>
      </c>
      <c r="M40" s="32" t="s">
        <v>154</v>
      </c>
      <c r="N40" s="32" t="s">
        <v>155</v>
      </c>
      <c r="O40" s="54" t="s">
        <v>137</v>
      </c>
      <c r="P40" s="54" t="s">
        <v>138</v>
      </c>
      <c r="Q40" s="54" t="s">
        <v>139</v>
      </c>
      <c r="R40" s="54" t="s">
        <v>142</v>
      </c>
      <c r="S40" s="54" t="s">
        <v>143</v>
      </c>
      <c r="T40" s="54" t="s">
        <v>149</v>
      </c>
      <c r="U40" s="54" t="s">
        <v>150</v>
      </c>
      <c r="V40" s="54" t="s">
        <v>151</v>
      </c>
      <c r="W40" s="54" t="s">
        <v>152</v>
      </c>
      <c r="X40" s="54" t="s">
        <v>153</v>
      </c>
      <c r="Y40" s="54" t="s">
        <v>154</v>
      </c>
      <c r="Z40" s="54" t="s">
        <v>155</v>
      </c>
    </row>
    <row r="41" spans="1:26" ht="15.75">
      <c r="A41" s="34" t="s">
        <v>159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160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161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162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163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164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168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166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170</v>
      </c>
      <c r="B49" s="31" t="s">
        <v>158</v>
      </c>
      <c r="C49" s="32" t="s">
        <v>137</v>
      </c>
      <c r="D49" s="32" t="s">
        <v>138</v>
      </c>
      <c r="E49" s="32" t="s">
        <v>139</v>
      </c>
      <c r="F49" s="32" t="s">
        <v>142</v>
      </c>
      <c r="G49" s="32" t="s">
        <v>143</v>
      </c>
      <c r="H49" s="32" t="s">
        <v>149</v>
      </c>
      <c r="I49" s="32" t="s">
        <v>150</v>
      </c>
      <c r="J49" s="32" t="s">
        <v>151</v>
      </c>
      <c r="K49" s="32" t="s">
        <v>152</v>
      </c>
      <c r="L49" s="32" t="s">
        <v>153</v>
      </c>
      <c r="M49" s="32" t="s">
        <v>154</v>
      </c>
      <c r="N49" s="32" t="s">
        <v>155</v>
      </c>
      <c r="O49" s="54" t="s">
        <v>137</v>
      </c>
      <c r="P49" s="54" t="s">
        <v>138</v>
      </c>
      <c r="Q49" s="54" t="s">
        <v>139</v>
      </c>
      <c r="R49" s="54" t="s">
        <v>142</v>
      </c>
      <c r="S49" s="54" t="s">
        <v>143</v>
      </c>
      <c r="T49" s="54" t="s">
        <v>149</v>
      </c>
      <c r="U49" s="54" t="s">
        <v>150</v>
      </c>
      <c r="V49" s="54" t="s">
        <v>151</v>
      </c>
      <c r="W49" s="54" t="s">
        <v>152</v>
      </c>
      <c r="X49" s="54" t="s">
        <v>153</v>
      </c>
      <c r="Y49" s="54" t="s">
        <v>154</v>
      </c>
      <c r="Z49" s="54" t="s">
        <v>155</v>
      </c>
    </row>
    <row r="50" spans="1:26" ht="15.75">
      <c r="A50" s="34" t="s">
        <v>159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160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161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162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163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164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168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166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8" t="s">
        <v>119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6">
        <v>20.239999999999998</v>
      </c>
      <c r="D60" s="57" t="s">
        <v>171</v>
      </c>
      <c r="E60" s="58" t="s">
        <v>179</v>
      </c>
      <c r="F60" s="58" t="s">
        <v>180</v>
      </c>
      <c r="G60" s="59">
        <v>2023</v>
      </c>
      <c r="H60" s="58" t="s">
        <v>181</v>
      </c>
      <c r="I60" s="58" t="s">
        <v>182</v>
      </c>
      <c r="J60" s="72" t="s">
        <v>174</v>
      </c>
      <c r="K60" s="58" t="s">
        <v>183</v>
      </c>
      <c r="L60" s="58" t="s">
        <v>184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174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174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174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174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174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174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174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174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174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174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174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174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8" t="s">
        <v>172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6">
        <v>20.239999999999998</v>
      </c>
      <c r="D75" s="57" t="s">
        <v>171</v>
      </c>
      <c r="E75" s="58" t="s">
        <v>179</v>
      </c>
      <c r="F75" s="58" t="s">
        <v>180</v>
      </c>
      <c r="G75" s="59">
        <v>2023</v>
      </c>
      <c r="H75" s="58" t="s">
        <v>181</v>
      </c>
      <c r="I75" s="58" t="s">
        <v>182</v>
      </c>
      <c r="J75" s="72" t="s">
        <v>174</v>
      </c>
      <c r="K75" s="58" t="s">
        <v>183</v>
      </c>
      <c r="L75" s="58" t="s">
        <v>184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174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174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174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174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174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174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174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174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174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174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174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174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169</v>
      </c>
      <c r="D90" s="127"/>
      <c r="E90" s="127"/>
      <c r="F90" s="127"/>
      <c r="G90" s="127"/>
      <c r="H90" s="127"/>
      <c r="I90" s="127"/>
    </row>
    <row r="91" spans="3:14" ht="47.25">
      <c r="C91" s="56">
        <v>20.239999999999998</v>
      </c>
      <c r="D91" s="57" t="s">
        <v>171</v>
      </c>
      <c r="E91" s="58" t="s">
        <v>179</v>
      </c>
      <c r="F91" s="58" t="s">
        <v>180</v>
      </c>
      <c r="G91" s="59">
        <v>2023</v>
      </c>
      <c r="H91" s="58" t="s">
        <v>181</v>
      </c>
      <c r="I91" s="58" t="s">
        <v>182</v>
      </c>
      <c r="J91" s="72" t="s">
        <v>174</v>
      </c>
      <c r="K91" s="58" t="s">
        <v>183</v>
      </c>
      <c r="L91" s="58" t="s">
        <v>184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174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174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174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174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174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174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174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174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174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174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174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174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2025-09-08T14:02:38Z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